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Z:\財政\財政係\2022年度\18_財政状況資料集\01_決算関係\07_差替\02差替後（市町村確認用）※県作業\川上作業中\"/>
    </mc:Choice>
  </mc:AlternateContent>
  <bookViews>
    <workbookView xWindow="-120" yWindow="-120" windowWidth="20730" windowHeight="11160" tabRatio="903" activeTab="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35" i="10"/>
  <c r="CO34" i="10"/>
  <c r="BW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<sst xmlns="http://schemas.openxmlformats.org/spreadsheetml/2006/main" count="1107" uniqueCount="605">
  <si>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</si>
  <si>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</si>
  <si>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</si>
  <si>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</si>
  <si>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</si>
  <si>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</si>
  <si>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</si>
  <si>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</si>
  <si>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※令和4年度中に市町村合併した団体で、合併前の団体ごとの決算に基づく連結実質赤字比率を算出していない団体については、グラフを表記しない。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</si>
  <si>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</si>
  <si>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</si>
  <si>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</si>
  <si>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</si>
  <si>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</si>
  <si>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</si>
  <si>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</si>
  <si>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</si>
  <si>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</si>
  <si>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</si>
  <si>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</si>
  <si>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</si>
  <si>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</si>
  <si>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</si>
  <si>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令和4年度中に市町村合併した団体で、合併前の団体ごとの決算に基づく実質公債費比率を算出していない団体については、グラフを表記しない。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</si>
  <si>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</si>
  <si>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</si>
  <si>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</si>
  <si>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</si>
  <si>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</si>
  <si>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</si>
  <si>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</si>
  <si>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</si>
  <si>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</si>
  <si>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</si>
  <si>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</si>
  <si>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</si>
  <si>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</si>
  <si>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</si>
  <si>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</si>
  <si>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</si>
  <si>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</si>
  <si>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</si>
  <si>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</si>
  <si>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</si>
  <si>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</si>
  <si>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</si>
  <si>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※令和4年度中に市町村合併した団体で、合併前の団体ごとの決算に基づく将来負担比率を算出していない団体については、グラフを表記しない。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</si>
  <si>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</si>
  <si>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</si>
  <si>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</si>
  <si>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</si>
  <si>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</si>
  <si>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</si>
  <si>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</si>
  <si>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</si>
  <si>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</si>
  <si>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</si>
  <si>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</si>
  <si>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</si>
  <si>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</si>
  <si>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</si>
  <si>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</si>
  <si>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</si>
  <si>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</si>
  <si>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</si>
  <si>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</si>
  <si>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</si>
  <si>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</si>
  <si>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</si>
  <si>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</si>
  <si>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</si>
  <si>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</si>
  <si>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</si>
  <si>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</si>
  <si>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</si>
  <si>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</si>
  <si>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</si>
  <si>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</si>
  <si>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</si>
  <si>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</si>
  <si>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令和3年度　財政状況資料集</t>
    <phoneticPr fontId="6"/>
  </si>
  <si>
    <t>総括表（市町村）</t>
    <rPh sb="0" eb="2">
      <t>ソウカツ</t>
    </rPh>
    <rPh sb="2" eb="3">
      <t>ヒョウ</t>
    </rPh>
    <rPh sb="4" eb="7">
      <t>シチョウソン</t>
    </rPh>
    <phoneticPr fontId="6"/>
  </si>
  <si>
    <t>都道府県名</t>
    <phoneticPr fontId="6"/>
  </si>
  <si>
    <t>茨城県</t>
    <phoneticPr fontId="6"/>
  </si>
  <si>
    <t>市町村類型</t>
    <phoneticPr fontId="6"/>
  </si>
  <si>
    <t>Ⅰ－１</t>
    <phoneticPr fontId="6"/>
  </si>
  <si>
    <t>指定団体等の指定状況</t>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</si>
  <si>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</si>
  <si>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</si>
  <si>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</si>
  <si>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</si>
  <si>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</si>
  <si>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</si>
  <si>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</si>
  <si>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</si>
  <si>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</si>
  <si>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</si>
  <si>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</si>
  <si>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常陸太田市</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</si>
  <si>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</si>
  <si>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</si>
  <si>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</si>
  <si>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</si>
  <si>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</si>
  <si>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</si>
  <si>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</si>
  <si>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</si>
  <si>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</si>
  <si>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</si>
  <si>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</si>
  <si>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</si>
  <si>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</si>
  <si>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</si>
  <si>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</si>
  <si>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</si>
  <si>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</si>
  <si>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</si>
  <si>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</si>
  <si>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</si>
  <si>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</si>
  <si>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</si>
  <si>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</si>
  <si>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</si>
  <si>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-7.1</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</si>
  <si>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</si>
  <si>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</si>
  <si>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</si>
  <si>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</si>
  <si>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</si>
  <si>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</si>
  <si>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</si>
  <si>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令04.01.01(人)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</si>
  <si>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</si>
  <si>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</si>
  <si>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</si>
  <si>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</si>
  <si>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</si>
  <si>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</si>
  <si>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</si>
  <si>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</si>
  <si>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</si>
  <si>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</si>
  <si>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</si>
  <si>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</si>
  <si>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</si>
  <si>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令03.01.01(人)</t>
    <phoneticPr fontId="6"/>
  </si>
  <si>
    <t>　将来負担比率</t>
    <rPh sb="1" eb="3">
      <t>ショウライ</t>
    </rPh>
    <rPh sb="3" eb="5">
      <t>フタン</t>
    </rPh>
    <rPh sb="5" eb="7">
      <t>ヒリツ</t>
    </rPh>
    <phoneticPr fontId="6"/>
  </si>
  <si>
    <t>-</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</si>
  <si>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</si>
  <si>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</si>
  <si>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</si>
  <si>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</si>
  <si>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</si>
  <si>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26"/>
  </si>
  <si>
    <t>うち日本人(％)</t>
    <phoneticPr fontId="6"/>
  </si>
  <si>
    <t>-2.1</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</si>
  <si>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</si>
  <si>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</si>
  <si>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</si>
  <si>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</si>
  <si>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</si>
  <si>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</si>
  <si>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</si>
  <si>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</si>
  <si>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</si>
  <si>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</si>
  <si>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</si>
  <si>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</si>
  <si>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</si>
  <si>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</si>
  <si>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</si>
  <si>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</si>
  <si>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</si>
  <si>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</si>
  <si>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</si>
  <si>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</si>
  <si>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</si>
  <si>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</si>
  <si>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</si>
  <si>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</si>
  <si>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</si>
  <si>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</si>
  <si>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</si>
  <si>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</si>
  <si>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</si>
  <si>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</si>
  <si>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</si>
  <si>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</si>
  <si>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</si>
  <si>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</si>
  <si>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</si>
  <si>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</si>
  <si>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</si>
  <si>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</si>
  <si>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</si>
  <si>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</si>
  <si>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</si>
  <si>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</si>
  <si>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</si>
  <si>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</si>
  <si>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</si>
  <si>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</si>
  <si>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</si>
  <si>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</si>
  <si>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</si>
  <si>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</si>
  <si>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</si>
  <si>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</si>
  <si>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</si>
  <si>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</si>
  <si>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</si>
  <si>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</si>
  <si>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</si>
  <si>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</si>
  <si>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</si>
  <si>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令和3年度</t>
    <phoneticPr fontId="26"/>
  </si>
  <si>
    <t>茨城県常陸太田市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</si>
  <si>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</si>
  <si>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</si>
  <si>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</si>
  <si>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</si>
  <si>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</si>
  <si>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</si>
  <si>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</si>
  <si>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</si>
  <si>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</si>
  <si>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</si>
  <si>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</si>
  <si>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</si>
  <si>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</si>
  <si>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</si>
  <si>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</si>
  <si>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</si>
  <si>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</si>
  <si>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</si>
  <si>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</si>
  <si>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</si>
  <si>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</si>
  <si>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</si>
  <si>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</si>
  <si>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</si>
  <si>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</si>
  <si>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</si>
  <si>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</si>
  <si>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</si>
  <si>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</si>
  <si>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</si>
  <si>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</si>
  <si>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</si>
  <si>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</si>
  <si>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</si>
  <si>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</si>
  <si>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</si>
  <si>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</si>
  <si>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</si>
  <si>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</si>
  <si>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</si>
  <si>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</si>
  <si>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</si>
  <si>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</si>
  <si>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</si>
  <si>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</si>
  <si>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</si>
  <si>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</si>
  <si>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</si>
  <si>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</si>
  <si>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</si>
  <si>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</si>
  <si>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</si>
  <si>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</si>
  <si>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</si>
  <si>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</si>
  <si>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</si>
  <si>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</si>
  <si>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</si>
  <si>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</si>
  <si>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</si>
  <si>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</si>
  <si>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</si>
  <si>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</si>
  <si>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</si>
  <si>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　新型コロナウイルス感染症対策地方税減収補塡特別交付金</t>
    <phoneticPr fontId="6"/>
  </si>
  <si>
    <t>　　事業所税</t>
    <phoneticPr fontId="6"/>
  </si>
  <si>
    <t>性質別歳出の状況（単位 千円・％）</t>
    <rPh sb="0" eb="2">
      <t>セイシツ</t>
    </rPh>
    <phoneticPr fontId="6"/>
  </si>
  <si>
    <t>地方交付税</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</si>
  <si>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</si>
  <si>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</si>
  <si>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</si>
  <si>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</si>
  <si>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</si>
  <si>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</si>
  <si>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普通交付税</t>
    <phoneticPr fontId="6"/>
  </si>
  <si>
    <t>　　水利地益税等</t>
    <phoneticPr fontId="6"/>
  </si>
  <si>
    <t>義務的経費計</t>
    <rPh sb="0" eb="3">
      <t>ギムテキ</t>
    </rPh>
    <rPh sb="3" eb="5">
      <t>ケイヒ</t>
    </rPh>
    <rPh sb="5" eb="6">
      <t>ケイ</t>
    </rPh>
    <phoneticPr fontId="6"/>
  </si>
  <si>
    <t>　特別交付税</t>
    <phoneticPr fontId="6"/>
  </si>
  <si>
    <t>　法定外目的税</t>
    <phoneticPr fontId="6"/>
  </si>
  <si>
    <t>　人件費</t>
    <phoneticPr fontId="6"/>
  </si>
  <si>
    <t>　震災復興特別交付税</t>
    <phoneticPr fontId="26"/>
  </si>
  <si>
    <t>旧法による税</t>
  </si>
  <si>
    <t>　　うち職員給</t>
    <rPh sb="4" eb="6">
      <t>ショクイン</t>
    </rPh>
    <rPh sb="6" eb="7">
      <t>キュウ</t>
    </rPh>
    <phoneticPr fontId="6"/>
  </si>
  <si>
    <t>(一般財源計)</t>
    <phoneticPr fontId="6"/>
  </si>
  <si>
    <t>合計</t>
  </si>
  <si>
    <t>　扶助費</t>
    <phoneticPr fontId="6"/>
  </si>
  <si>
    <t>交通安全対策特別交付金</t>
    <phoneticPr fontId="6"/>
  </si>
  <si>
    <t>　公債費</t>
    <phoneticPr fontId="6"/>
  </si>
  <si>
    <t>分担金・負担金</t>
  </si>
  <si>
    <t>内訳</t>
    <rPh sb="0" eb="2">
      <t>ウチワケ</t>
    </rPh>
    <phoneticPr fontId="6"/>
  </si>
  <si>
    <t>使用料</t>
  </si>
  <si>
    <t>令和3年度</t>
    <rPh sb="0" eb="2">
      <t>レイワ</t>
    </rPh>
    <rPh sb="3" eb="5">
      <t>ネンド</t>
    </rPh>
    <phoneticPr fontId="6"/>
  </si>
  <si>
    <t>令和2年度</t>
    <rPh sb="0" eb="2">
      <t>レイワ</t>
    </rPh>
    <rPh sb="3" eb="5">
      <t>ネンド</t>
    </rPh>
    <rPh sb="4" eb="5">
      <t>ド</t>
    </rPh>
    <phoneticPr fontId="6"/>
  </si>
  <si>
    <t>　うち元金</t>
    <phoneticPr fontId="26"/>
  </si>
  <si>
    <t>手数料</t>
  </si>
  <si>
    <t>徴収率
(％)</t>
    <rPh sb="0" eb="2">
      <t>チョウシュウ</t>
    </rPh>
    <rPh sb="2" eb="3">
      <t>リツ</t>
    </rPh>
    <phoneticPr fontId="6"/>
  </si>
  <si>
    <t>現年</t>
    <rPh sb="0" eb="1">
      <t>ゲン</t>
    </rPh>
    <rPh sb="1" eb="2">
      <t>ネン</t>
    </rPh>
    <phoneticPr fontId="6"/>
  </si>
  <si>
    <t>　うち利子</t>
    <phoneticPr fontId="26"/>
  </si>
  <si>
    <t>国庫支出金</t>
  </si>
  <si>
    <t>・計</t>
    <phoneticPr fontId="6"/>
  </si>
  <si>
    <t>市町村民税</t>
    <rPh sb="0" eb="3">
      <t>シチョウソン</t>
    </rPh>
    <rPh sb="3" eb="4">
      <t>ミン</t>
    </rPh>
    <rPh sb="4" eb="5">
      <t>ゼイ</t>
    </rPh>
    <phoneticPr fontId="6"/>
  </si>
  <si>
    <t>一時借入金利子</t>
    <phoneticPr fontId="6"/>
  </si>
  <si>
    <t>国有提供交付金(特別区財調交付金)</t>
  </si>
  <si>
    <t>純固定資産税</t>
    <rPh sb="0" eb="1">
      <t>ジュン</t>
    </rPh>
    <rPh sb="1" eb="3">
      <t>コテイ</t>
    </rPh>
    <rPh sb="3" eb="6">
      <t>シサンゼイ</t>
    </rPh>
    <phoneticPr fontId="6"/>
  </si>
  <si>
    <t>その他の経費</t>
    <rPh sb="2" eb="3">
      <t>タ</t>
    </rPh>
    <rPh sb="4" eb="6">
      <t>ケイヒ</t>
    </rPh>
    <phoneticPr fontId="6"/>
  </si>
  <si>
    <t>都道府県支出金</t>
  </si>
  <si>
    <t>　物件費</t>
    <phoneticPr fontId="6"/>
  </si>
  <si>
    <t>財産収入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</si>
  <si>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</si>
  <si>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</si>
  <si>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</si>
  <si>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寄附金</t>
  </si>
  <si>
    <t>合計</t>
    <phoneticPr fontId="6"/>
  </si>
  <si>
    <t>実質収支</t>
    <rPh sb="0" eb="2">
      <t>ジッシツ</t>
    </rPh>
    <rPh sb="2" eb="4">
      <t>シュウシ</t>
    </rPh>
    <phoneticPr fontId="6"/>
  </si>
  <si>
    <t>　補助費等</t>
    <rPh sb="1" eb="3">
      <t>ホジョ</t>
    </rPh>
    <rPh sb="3" eb="4">
      <t>ヒ</t>
    </rPh>
    <rPh sb="4" eb="5">
      <t>トウ</t>
    </rPh>
    <phoneticPr fontId="6"/>
  </si>
  <si>
    <t>繰入金</t>
  </si>
  <si>
    <t>下水道</t>
    <phoneticPr fontId="6"/>
  </si>
  <si>
    <t>再差引収支</t>
    <rPh sb="0" eb="1">
      <t>サイ</t>
    </rPh>
    <rPh sb="1" eb="3">
      <t>サシヒキ</t>
    </rPh>
    <rPh sb="3" eb="5">
      <t>シュウシ</t>
    </rPh>
    <phoneticPr fontId="6"/>
  </si>
  <si>
    <t>　　うち一部事務組合負担金</t>
    <phoneticPr fontId="6"/>
  </si>
  <si>
    <t>繰越金</t>
  </si>
  <si>
    <t>簡易水道</t>
    <phoneticPr fontId="6"/>
  </si>
  <si>
    <t>加入世帯数(世帯)</t>
  </si>
  <si>
    <t>　繰出金</t>
    <phoneticPr fontId="6"/>
  </si>
  <si>
    <t>諸収入</t>
  </si>
  <si>
    <t>上水道</t>
    <phoneticPr fontId="6"/>
  </si>
  <si>
    <t>被保険者数(人)</t>
  </si>
  <si>
    <t>　積立金</t>
    <phoneticPr fontId="6"/>
  </si>
  <si>
    <t>地方債</t>
  </si>
  <si>
    <t>工業用水道</t>
    <phoneticPr fontId="6"/>
  </si>
  <si>
    <t>被保険者
1人当り</t>
    <phoneticPr fontId="6"/>
  </si>
  <si>
    <t>保険税(料)収入額</t>
    <phoneticPr fontId="6"/>
  </si>
  <si>
    <t>　投資・出資金・貸付金</t>
    <phoneticPr fontId="6"/>
  </si>
  <si>
    <t>　うち減収補塡債(特例分)</t>
    <rPh sb="4" eb="5">
      <t>シュウ</t>
    </rPh>
    <rPh sb="9" eb="10">
      <t>トク</t>
    </rPh>
    <rPh sb="10" eb="11">
      <t>レイ</t>
    </rPh>
    <rPh sb="11" eb="12">
      <t>ブン</t>
    </rPh>
    <phoneticPr fontId="17"/>
  </si>
  <si>
    <t>国民健康保険</t>
    <phoneticPr fontId="6"/>
  </si>
  <si>
    <t>国庫支出金</t>
    <phoneticPr fontId="6"/>
  </si>
  <si>
    <t>　前年度繰上充用金</t>
    <phoneticPr fontId="6"/>
  </si>
  <si>
    <t>　うち猶予特例債</t>
    <phoneticPr fontId="17"/>
  </si>
  <si>
    <t>その他</t>
    <phoneticPr fontId="6"/>
  </si>
  <si>
    <t>保険給付費</t>
    <phoneticPr fontId="6"/>
  </si>
  <si>
    <t>投資的経費計</t>
    <rPh sb="5" eb="6">
      <t>ケイ</t>
    </rPh>
    <phoneticPr fontId="6"/>
  </si>
  <si>
    <t>　うち臨時財政対策債</t>
    <phoneticPr fontId="6"/>
  </si>
  <si>
    <t>　　うち人件費</t>
    <phoneticPr fontId="6"/>
  </si>
  <si>
    <t>歳入合計</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</si>
  <si>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</si>
  <si>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</si>
  <si>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</si>
  <si>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</si>
  <si>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</si>
  <si>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</si>
  <si>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</si>
  <si>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</si>
  <si>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</si>
  <si>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</si>
  <si>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令和3年度</t>
  </si>
  <si>
    <t>茨城県常陸太田市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</si>
  <si>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</si>
  <si>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</si>
  <si>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</si>
  <si>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</si>
  <si>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</si>
  <si>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</si>
  <si>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</si>
  <si>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</si>
  <si>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</si>
  <si>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</si>
  <si>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</si>
  <si>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</si>
  <si>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</si>
  <si>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</si>
  <si>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</si>
  <si>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</si>
  <si>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</si>
  <si>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</si>
  <si>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</si>
  <si>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</si>
  <si>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</si>
  <si>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</si>
  <si>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</si>
  <si>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</si>
  <si>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</si>
  <si>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</si>
  <si>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</si>
  <si>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</si>
  <si>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</si>
  <si>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</si>
  <si>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</si>
  <si>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</si>
  <si>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</si>
  <si>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</si>
  <si>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</si>
  <si>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</si>
  <si>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介護保険特別会計</t>
    <phoneticPr fontId="6"/>
  </si>
  <si>
    <t>水道事業会計</t>
    <phoneticPr fontId="6"/>
  </si>
  <si>
    <t>法適用企業</t>
    <phoneticPr fontId="6"/>
  </si>
  <si>
    <t>工業用水道事業会計</t>
    <phoneticPr fontId="6"/>
  </si>
  <si>
    <t>簡易水道事業会計</t>
    <phoneticPr fontId="6"/>
  </si>
  <si>
    <t>下水道事業等会計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</si>
  <si>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</si>
  <si>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</si>
  <si>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</si>
  <si>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</si>
  <si>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</si>
  <si>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</si>
  <si>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</si>
  <si>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</si>
  <si>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</si>
  <si>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</si>
  <si>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</si>
  <si>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</si>
  <si>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</si>
  <si>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</si>
  <si>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</si>
  <si>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</si>
  <si>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</si>
  <si>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</si>
  <si>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</si>
  <si>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</si>
  <si>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令和元年度</t>
    <rPh sb="0" eb="2">
      <t>レイワ</t>
    </rPh>
    <rPh sb="2" eb="4">
      <t>ガンネン</t>
    </rPh>
    <rPh sb="3" eb="5">
      <t>ネンド</t>
    </rPh>
    <phoneticPr fontId="6"/>
  </si>
  <si>
    <t>令和2年度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</si>
  <si>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</si>
  <si>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</si>
  <si>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</si>
  <si>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</si>
  <si>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</si>
  <si>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</si>
  <si>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</si>
  <si>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</si>
  <si>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</si>
  <si>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</si>
  <si>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</si>
  <si>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</si>
  <si>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</si>
  <si>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</si>
  <si>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</si>
  <si>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</si>
  <si>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</si>
  <si>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</si>
  <si>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</si>
  <si>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</si>
  <si>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</si>
  <si>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t>
    <phoneticPr fontId="6"/>
  </si>
  <si>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</si>
  <si>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</si>
  <si>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</si>
  <si>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</si>
  <si>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</si>
  <si>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</si>
  <si>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</si>
  <si>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</si>
  <si>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</si>
  <si>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</si>
  <si>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</si>
  <si>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</si>
  <si>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</si>
  <si>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</si>
  <si>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</si>
  <si>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</si>
  <si>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</si>
  <si>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</si>
  <si>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下水道事業等会計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</si>
  <si>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</si>
  <si>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</si>
  <si>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簡易水道事業会計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</si>
  <si>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</si>
  <si>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水道事業会計</t>
    <phoneticPr fontId="6"/>
  </si>
  <si>
    <t>(Ｆ)</t>
    <phoneticPr fontId="6"/>
  </si>
  <si>
    <t>工業用水道事業会計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</si>
  <si>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</si>
  <si>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</si>
  <si>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</si>
  <si>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</si>
  <si>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</si>
  <si>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</si>
  <si>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</si>
  <si>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令和3年度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</si>
  <si>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</si>
  <si>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</si>
  <si>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</si>
  <si>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</si>
  <si>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</si>
  <si>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</si>
  <si>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</si>
  <si>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t>
    <phoneticPr fontId="6"/>
  </si>
  <si>
    <t>-</t>
    <phoneticPr fontId="6"/>
  </si>
  <si>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</si>
  <si>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</si>
  <si>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</si>
  <si>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</si>
  <si>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</si>
  <si>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</si>
  <si>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</si>
  <si>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</si>
  <si>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</si>
  <si>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</si>
  <si>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</si>
  <si>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</si>
  <si>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</si>
  <si>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</si>
  <si>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</si>
  <si>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</si>
  <si>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</si>
  <si>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</si>
  <si>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</si>
  <si>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</si>
  <si>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</si>
  <si>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</si>
  <si>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</si>
  <si>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</si>
  <si>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</si>
  <si>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</si>
  <si>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</si>
  <si>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</si>
  <si>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</si>
  <si>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</si>
  <si>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</si>
  <si>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</si>
  <si>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</si>
  <si>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</si>
  <si>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</si>
  <si>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</si>
  <si>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</si>
  <si>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</si>
  <si>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</si>
  <si>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</si>
  <si>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</si>
  <si>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</si>
  <si>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</si>
  <si>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</si>
  <si>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</si>
  <si>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</si>
  <si>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</si>
  <si>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</si>
  <si>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</si>
  <si>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</si>
  <si>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</si>
  <si>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</si>
  <si>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</si>
  <si>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</si>
  <si>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H29</t>
  </si>
  <si>
    <t>うち単独分</t>
    <rPh sb="2" eb="4">
      <t>タンドク</t>
    </rPh>
    <rPh sb="4" eb="5">
      <t>ブン</t>
    </rPh>
    <phoneticPr fontId="6"/>
  </si>
  <si>
    <t xml:space="preserve"> H30</t>
  </si>
  <si>
    <t xml:space="preserve"> R01</t>
  </si>
  <si>
    <t xml:space="preserve"> R02</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</si>
  <si>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</si>
  <si>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</si>
  <si>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</si>
  <si>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</si>
  <si>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</si>
  <si>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H29</t>
  </si>
  <si>
    <t>H30</t>
  </si>
  <si>
    <t>R01</t>
  </si>
  <si>
    <t>R02</t>
  </si>
  <si>
    <t>R03</t>
  </si>
  <si>
    <t>▲ 4.73</t>
  </si>
  <si>
    <t>▲ 3.45</t>
  </si>
  <si>
    <t>▲ 2.47</t>
  </si>
  <si>
    <t>水道事業会計</t>
  </si>
  <si>
    <t>一般会計</t>
  </si>
  <si>
    <t>下水道事業等会計</t>
  </si>
  <si>
    <t>簡易水道事業会計</t>
  </si>
  <si>
    <t>国民健康保険特別会計</t>
  </si>
  <si>
    <t>介護保険特別会計</t>
  </si>
  <si>
    <t>工業用水道事業会計</t>
  </si>
  <si>
    <t>後期高齢者医療特別会計</t>
  </si>
  <si>
    <t>その他会計（赤字）</t>
  </si>
  <si>
    <t>その他会計（黒字）</t>
  </si>
  <si>
    <t>（百万円）</t>
    <phoneticPr fontId="6"/>
  </si>
  <si>
    <t>H28末</t>
    <phoneticPr fontId="6"/>
  </si>
  <si>
    <t>H29末</t>
    <phoneticPr fontId="6"/>
  </si>
  <si>
    <t>H30末</t>
    <phoneticPr fontId="6"/>
  </si>
  <si>
    <t>R01末</t>
    <phoneticPr fontId="6"/>
  </si>
  <si>
    <t>R02末</t>
    <phoneticPr fontId="6"/>
  </si>
  <si>
    <t>まちづくり振興基金</t>
    <phoneticPr fontId="3"/>
  </si>
  <si>
    <t>地域福祉基金</t>
    <phoneticPr fontId="3"/>
  </si>
  <si>
    <t>水府地区観光施設管理基金</t>
    <phoneticPr fontId="3"/>
  </si>
  <si>
    <t>一般廃棄物処理施設整備基金</t>
    <phoneticPr fontId="3"/>
  </si>
  <si>
    <t>県北教育旅行推進事業基金</t>
    <phoneticPr fontId="3"/>
  </si>
  <si>
    <t>-</t>
    <phoneticPr fontId="3"/>
  </si>
  <si>
    <t>茨城県市町村総合事務組合（一般会計）</t>
    <rPh sb="0" eb="12">
      <t>イバラキケンシチョウソンソウゴウジムクミアイ</t>
    </rPh>
    <rPh sb="13" eb="17">
      <t>イッパンカイケイ</t>
    </rPh>
    <phoneticPr fontId="3"/>
  </si>
  <si>
    <t>茨城県市町村総合事務組合（県民交通災害共済事業特別会計）</t>
    <rPh sb="0" eb="12">
      <t>イバラキケンシチョウソンソウゴウジムクミアイ</t>
    </rPh>
    <rPh sb="13" eb="27">
      <t>ケンミンコウツウサイガイキョウサイジギョウトクベツカイケイ</t>
    </rPh>
    <phoneticPr fontId="3"/>
  </si>
  <si>
    <t>茨城北農業共済事務組合</t>
    <rPh sb="0" eb="3">
      <t>イバラキキタ</t>
    </rPh>
    <rPh sb="3" eb="11">
      <t>ノウギョウキョウサイジムクミアイ</t>
    </rPh>
    <phoneticPr fontId="3"/>
  </si>
  <si>
    <t>茨城租税債権管理機構</t>
    <rPh sb="0" eb="4">
      <t>イバラキソゼイ</t>
    </rPh>
    <rPh sb="4" eb="10">
      <t>サイケンカンリキコウ</t>
    </rPh>
    <phoneticPr fontId="3"/>
  </si>
  <si>
    <t>茨城県後期高齢者医療広域連合（一般会計）</t>
    <rPh sb="0" eb="8">
      <t>イバラキケンコウキコウレイシャ</t>
    </rPh>
    <rPh sb="8" eb="14">
      <t>イリョウコウイキレンゴウ</t>
    </rPh>
    <rPh sb="15" eb="19">
      <t>イッパンカイケイ</t>
    </rPh>
    <phoneticPr fontId="3"/>
  </si>
  <si>
    <t>茨城県後期高齢者医療広域連合（後期高齢医療特別会計）</t>
    <rPh sb="0" eb="14">
      <t>イバラキケンコウキコウレイシャイリョウコウイキレンゴウ</t>
    </rPh>
    <rPh sb="15" eb="25">
      <t>コウキコウレイイリョウトクベツカイケイ</t>
    </rPh>
    <phoneticPr fontId="3"/>
  </si>
  <si>
    <t>水府振興公社</t>
    <rPh sb="0" eb="6">
      <t>スイフシンコウコウシャ</t>
    </rPh>
    <phoneticPr fontId="3"/>
  </si>
  <si>
    <t>里美ふるさと振興公社</t>
    <rPh sb="0" eb="2">
      <t>サトミ</t>
    </rPh>
    <rPh sb="6" eb="10">
      <t>シンコウコウシャ</t>
    </rPh>
    <phoneticPr fontId="3"/>
  </si>
  <si>
    <t>常陸太田産業振興株式会社</t>
    <rPh sb="0" eb="8">
      <t>ヒタチオオタサンギョウシンコウ</t>
    </rPh>
    <rPh sb="8" eb="12">
      <t>カブシキカイシャ</t>
    </rPh>
    <phoneticPr fontId="3"/>
  </si>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</sst>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theme="1"/>
      <name val="ＭＳ 明朝"/>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cellStyleXfs>
  <cellXfs count="1244">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lignment vertical="center"/>
    </xf>
    <xf numFmtId="0" fontId="21" fillId="0" borderId="0" xfId="11" applyFont="1" applyAlignment="1">
      <alignment vertical="center"/>
    </xf>
    <xf numFmtId="0" fontId="21" fillId="0" borderId="0" xfId="11" applyFont="1" applyBorder="1" applyAlignme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1" fillId="0" borderId="12" xfId="11" applyFont="1" applyBorder="1">
      <alignment vertical="center"/>
    </xf>
    <xf numFmtId="0" fontId="21" fillId="0" borderId="0" xfId="11" applyFont="1" applyBorder="1">
      <alignment vertical="center"/>
    </xf>
    <xf numFmtId="0" fontId="21" fillId="0" borderId="54" xfId="11" applyFont="1" applyBorder="1">
      <alignment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5" fillId="0" borderId="0" xfId="11" applyFont="1" applyAlignment="1">
      <alignment vertical="center"/>
    </xf>
    <xf numFmtId="0" fontId="25" fillId="0" borderId="0" xfId="11" applyFont="1" applyBorder="1" applyAlignment="1">
      <alignment vertical="center"/>
    </xf>
    <xf numFmtId="0" fontId="21" fillId="0" borderId="0" xfId="8" applyFont="1">
      <alignment vertical="center"/>
    </xf>
    <xf numFmtId="0" fontId="21" fillId="0" borderId="0" xfId="8" applyFont="1" applyAlignment="1" applyProtection="1">
      <alignment horizontal="center" vertical="center" shrinkToFit="1"/>
      <protection hidden="1"/>
    </xf>
    <xf numFmtId="0" fontId="21" fillId="0" borderId="0" xfId="10">
      <alignment vertical="center"/>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lignment horizontal="center" vertical="center" shrinkToFit="1"/>
    </xf>
    <xf numFmtId="0" fontId="21" fillId="0" borderId="0" xfId="8" applyFont="1" applyAlignment="1">
      <alignment horizontal="center" vertical="center"/>
    </xf>
    <xf numFmtId="49" fontId="21" fillId="0" borderId="0" xfId="8" applyNumberFormat="1" applyFont="1" applyAlignment="1">
      <alignment horizontal="center"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42" xfId="8" applyNumberFormat="1" applyFont="1" applyBorder="1" applyAlignment="1">
      <alignment horizontal="right" vertical="center" shrinkToFit="1"/>
    </xf>
    <xf numFmtId="0" fontId="21" fillId="0" borderId="39" xfId="8" applyFont="1" applyBorder="1">
      <alignment vertical="center"/>
    </xf>
    <xf numFmtId="0" fontId="21" fillId="0" borderId="31" xfId="8" applyFont="1" applyBorder="1">
      <alignment vertical="center"/>
    </xf>
    <xf numFmtId="0" fontId="21" fillId="0" borderId="42" xfId="8" applyFont="1" applyBorder="1">
      <alignment vertical="center"/>
    </xf>
    <xf numFmtId="49" fontId="21" fillId="0" borderId="0" xfId="8" applyNumberFormat="1" applyFont="1" applyAlignment="1">
      <alignment horizontal="left" vertical="center"/>
    </xf>
    <xf numFmtId="0" fontId="21" fillId="0" borderId="0" xfId="8" applyFont="1" applyAlignment="1">
      <alignment horizontal="left" vertical="center"/>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0" fontId="21" fillId="0" borderId="1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1" fillId="0" borderId="41" xfId="8" applyFont="1" applyBorder="1" applyAlignment="1">
      <alignment horizontal="center" vertical="center"/>
    </xf>
    <xf numFmtId="0" fontId="21" fillId="0" borderId="12" xfId="8" applyFont="1" applyBorder="1" applyAlignment="1">
      <alignment horizontal="center" vertical="center"/>
    </xf>
    <xf numFmtId="0" fontId="21" fillId="0" borderId="48" xfId="8" applyFont="1" applyBorder="1" applyAlignment="1">
      <alignment horizontal="center" vertical="center"/>
    </xf>
    <xf numFmtId="0" fontId="21" fillId="0" borderId="37" xfId="8" applyFont="1" applyBorder="1" applyAlignment="1">
      <alignment horizontal="center" vertical="center"/>
    </xf>
    <xf numFmtId="0" fontId="21" fillId="0" borderId="54" xfId="8" applyFont="1" applyBorder="1" applyAlignment="1">
      <alignment horizontal="center" vertical="center"/>
    </xf>
    <xf numFmtId="0" fontId="21" fillId="0" borderId="40" xfId="8" applyFont="1" applyBorder="1" applyAlignment="1">
      <alignment horizontal="center" vertical="center"/>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48"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40" xfId="8" applyFont="1" applyBorder="1" applyAlignment="1">
      <alignment horizontal="center" vertical="center" wrapText="1"/>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8" fillId="0" borderId="31" xfId="8" applyFont="1" applyBorder="1">
      <alignment vertical="center"/>
    </xf>
    <xf numFmtId="0" fontId="28" fillId="0" borderId="42" xfId="8" applyFont="1" applyBorder="1">
      <alignment vertical="center"/>
    </xf>
    <xf numFmtId="178" fontId="21" fillId="0" borderId="32" xfId="8" applyNumberFormat="1" applyFont="1" applyBorder="1" applyAlignment="1">
      <alignment horizontal="right" vertical="center" shrinkToFit="1"/>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0" fontId="21" fillId="0" borderId="7" xfId="8" applyFont="1" applyBorder="1" applyAlignment="1">
      <alignment horizontal="left" vertical="center"/>
    </xf>
    <xf numFmtId="0" fontId="21" fillId="0" borderId="66" xfId="8" applyFont="1" applyBorder="1" applyAlignment="1">
      <alignment horizontal="left" vertical="center"/>
    </xf>
    <xf numFmtId="0" fontId="21" fillId="0" borderId="41"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78" xfId="8" applyFont="1" applyBorder="1" applyAlignment="1">
      <alignment horizontal="center" vertical="center"/>
    </xf>
    <xf numFmtId="0" fontId="21" fillId="0" borderId="77"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0" fontId="21" fillId="0" borderId="30"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178" fontId="21" fillId="0" borderId="8" xfId="8" applyNumberFormat="1" applyFont="1" applyBorder="1" applyAlignment="1">
      <alignment horizontal="right" vertical="center"/>
    </xf>
    <xf numFmtId="0" fontId="25" fillId="0" borderId="41" xfId="8" applyFont="1" applyBorder="1">
      <alignment vertical="center"/>
    </xf>
    <xf numFmtId="0" fontId="25" fillId="0" borderId="12" xfId="8" applyFont="1" applyBorder="1">
      <alignment vertical="center"/>
    </xf>
    <xf numFmtId="0" fontId="25" fillId="0" borderId="48"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0" fontId="21" fillId="0" borderId="11" xfId="8" applyFont="1" applyBorder="1" applyAlignment="1">
      <alignment horizontal="center" vertical="center"/>
    </xf>
    <xf numFmtId="0" fontId="21" fillId="0" borderId="24" xfId="8" applyFont="1" applyBorder="1" applyAlignment="1">
      <alignment horizontal="center"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1" fillId="0" borderId="70" xfId="8" applyFont="1" applyBorder="1" applyAlignment="1">
      <alignment horizontal="center"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31" xfId="8" applyFont="1" applyBorder="1">
      <alignment vertical="center"/>
    </xf>
    <xf numFmtId="0" fontId="25" fillId="0" borderId="42"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9" xfId="8" applyFont="1" applyBorder="1" applyAlignment="1">
      <alignment horizontal="center" vertical="center"/>
    </xf>
    <xf numFmtId="0" fontId="21" fillId="0" borderId="7" xfId="8" applyFont="1" applyBorder="1" applyAlignment="1">
      <alignment horizontal="center" vertical="center"/>
    </xf>
    <xf numFmtId="0" fontId="21" fillId="0" borderId="66" xfId="8" applyFont="1" applyBorder="1" applyAlignment="1">
      <alignment horizontal="center"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0" fontId="21" fillId="0" borderId="14" xfId="8" applyFont="1" applyBorder="1" applyAlignment="1">
      <alignment horizontal="center" vertical="center"/>
    </xf>
    <xf numFmtId="0" fontId="21" fillId="0" borderId="1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50" xfId="8" applyFont="1" applyBorder="1" applyAlignment="1">
      <alignment horizontal="center" vertical="center"/>
    </xf>
    <xf numFmtId="0" fontId="21" fillId="0" borderId="71" xfId="8" applyFont="1" applyBorder="1" applyAlignment="1">
      <alignment horizontal="center" vertical="center"/>
    </xf>
    <xf numFmtId="0" fontId="21" fillId="0" borderId="16"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68"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9" xfId="8" applyFont="1" applyBorder="1" applyAlignment="1">
      <alignment horizontal="center" vertical="center"/>
    </xf>
    <xf numFmtId="0" fontId="21" fillId="0" borderId="67" xfId="8" applyFont="1" applyBorder="1" applyAlignment="1">
      <alignment horizontal="center" vertical="center"/>
    </xf>
    <xf numFmtId="0" fontId="21" fillId="0" borderId="3" xfId="8" applyFont="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0" fontId="25" fillId="0" borderId="0" xfId="11" applyFont="1" applyAlignment="1">
      <alignment vertical="center"/>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5" fillId="0" borderId="0" xfId="11" applyFont="1" applyBorder="1" applyAlignment="1">
      <alignment vertical="center"/>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54" xfId="11" applyFont="1" applyFill="1" applyBorder="1">
      <alignment vertical="center"/>
    </xf>
    <xf numFmtId="0" fontId="21" fillId="0" borderId="40" xfId="11" applyFont="1" applyFill="1" applyBorder="1">
      <alignment vertical="center"/>
    </xf>
    <xf numFmtId="178" fontId="21" fillId="0" borderId="40" xfId="11" applyNumberFormat="1" applyFon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1" fillId="0" borderId="0" xfId="11" applyFont="1" applyFill="1" applyBorder="1">
      <alignment vertical="center"/>
    </xf>
    <xf numFmtId="0" fontId="21" fillId="0" borderId="38" xfId="11" applyFont="1" applyFill="1" applyBorder="1">
      <alignment vertical="center"/>
    </xf>
    <xf numFmtId="178" fontId="21" fillId="0" borderId="38"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4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Fill="1" applyBorder="1" applyAlignment="1">
      <alignment horizontal="right" vertical="center" shrinkToFit="1"/>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 fillId="0" borderId="0" xfId="11" applyFill="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81" fontId="21"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1" fillId="0" borderId="64" xfId="11" applyFont="1" applyBorder="1" applyAlignment="1">
      <alignment vertical="center"/>
    </xf>
    <xf numFmtId="0" fontId="17" fillId="0" borderId="0" xfId="6" applyBorder="1" applyAlignment="1">
      <alignment vertical="center"/>
    </xf>
    <xf numFmtId="0" fontId="17" fillId="0" borderId="38" xfId="6" applyBorder="1" applyAlignment="1">
      <alignment vertical="center"/>
    </xf>
    <xf numFmtId="178" fontId="21" fillId="0" borderId="87" xfId="11" applyNumberFormat="1" applyFon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17" fillId="0" borderId="0" xfId="6" applyAlignment="1">
      <alignment vertical="center"/>
    </xf>
    <xf numFmtId="181" fontId="21" fillId="0" borderId="82" xfId="11" applyNumberFormat="1" applyFont="1" applyFill="1" applyBorder="1" applyAlignment="1">
      <alignment horizontal="right" vertical="center" shrinkToFit="1"/>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7" xfId="11" applyFont="1" applyFill="1" applyBorder="1">
      <alignment vertical="center"/>
    </xf>
    <xf numFmtId="178" fontId="21" fillId="0" borderId="64"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178" fontId="21" fillId="0" borderId="88"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38" xfId="11" applyNumberFormat="1" applyFont="1" applyFill="1" applyBorder="1" applyAlignment="1">
      <alignment horizontal="right" vertical="center"/>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0" fontId="35" fillId="6" borderId="75" xfId="12" applyFont="1" applyFill="1" applyBorder="1">
      <alignment vertical="center"/>
    </xf>
    <xf numFmtId="0" fontId="35" fillId="6" borderId="70"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77" fontId="35" fillId="6" borderId="37"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2"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6" fontId="35" fillId="6" borderId="48" xfId="14" applyNumberFormat="1" applyFont="1" applyFill="1" applyBorder="1" applyAlignment="1">
      <alignment horizontal="right" vertical="center" shrinkToFit="1"/>
    </xf>
    <xf numFmtId="0" fontId="35" fillId="6" borderId="45"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26" xfId="12" applyFont="1" applyFill="1" applyBorder="1" applyAlignment="1">
      <alignment horizontal="center" vertical="center"/>
    </xf>
    <xf numFmtId="0" fontId="35" fillId="6" borderId="64"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0" fontId="35" fillId="6" borderId="1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87" fontId="35" fillId="6" borderId="129"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37" xfId="12" applyFont="1" applyFill="1" applyBorder="1">
      <alignment vertical="center"/>
    </xf>
    <xf numFmtId="0" fontId="35" fillId="6" borderId="54" xfId="12" applyFont="1" applyFill="1" applyBorder="1">
      <alignment vertical="center"/>
    </xf>
    <xf numFmtId="0" fontId="35" fillId="6" borderId="40" xfId="12" applyFont="1" applyFill="1" applyBorder="1">
      <alignment vertical="center"/>
    </xf>
    <xf numFmtId="0" fontId="35" fillId="6" borderId="81" xfId="12" applyFont="1" applyFill="1" applyBorder="1" applyAlignment="1">
      <alignment horizontal="center" vertical="center"/>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31" xfId="12" applyFont="1" applyFill="1" applyBorder="1" applyAlignment="1">
      <alignment horizontal="center" vertical="center" wrapText="1"/>
    </xf>
    <xf numFmtId="0" fontId="37" fillId="6" borderId="42" xfId="12" applyFont="1" applyFill="1" applyBorder="1" applyAlignment="1">
      <alignment horizontal="center" vertical="center"/>
    </xf>
    <xf numFmtId="177" fontId="35" fillId="6" borderId="161"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30"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9" xfId="12" applyFont="1" applyFill="1" applyBorder="1" applyAlignment="1">
      <alignment horizontal="center" vertical="center"/>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0" fontId="2" fillId="6" borderId="64"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0" fontId="35" fillId="6" borderId="38" xfId="12" applyFont="1" applyFill="1" applyBorder="1" applyAlignment="1">
      <alignment horizontal="left" vertical="center"/>
    </xf>
    <xf numFmtId="0" fontId="35" fillId="6" borderId="41"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32" xfId="12" applyFont="1" applyFill="1" applyBorder="1" applyAlignment="1">
      <alignment horizontal="center" vertical="center"/>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4" xfId="12" applyFont="1" applyFill="1" applyBorder="1" applyAlignment="1">
      <alignment horizontal="center" vertical="center"/>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9" xfId="15"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lignment horizontal="left" vertical="center"/>
    </xf>
    <xf numFmtId="0" fontId="35" fillId="6" borderId="8" xfId="12" applyFont="1" applyFill="1" applyBorder="1" applyAlignment="1">
      <alignment horizontal="left" vertical="center"/>
    </xf>
    <xf numFmtId="177" fontId="35" fillId="8" borderId="129" xfId="15" applyNumberFormat="1" applyFont="1" applyFill="1" applyBorder="1" applyAlignment="1" applyProtection="1">
      <alignment horizontal="right" vertical="center" shrinkToFit="1"/>
      <protection locked="0"/>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8" xfId="12" applyNumberFormat="1" applyFont="1" applyBorder="1" applyAlignment="1" applyProtection="1">
      <alignment horizontal="right" vertical="center" shrinkToFit="1"/>
      <protection locked="0"/>
    </xf>
    <xf numFmtId="187" fontId="35" fillId="0" borderId="117" xfId="12" applyNumberFormat="1" applyFont="1" applyBorder="1" applyAlignment="1" applyProtection="1">
      <alignment horizontal="right" vertical="center" shrinkToFit="1"/>
      <protection locked="0"/>
    </xf>
    <xf numFmtId="187" fontId="35" fillId="0" borderId="113" xfId="12" applyNumberFormat="1" applyFont="1" applyBorder="1" applyAlignment="1" applyProtection="1">
      <alignment horizontal="right" vertical="center" shrinkToFit="1"/>
      <protection locked="0"/>
    </xf>
    <xf numFmtId="187" fontId="35" fillId="0" borderId="120" xfId="12" applyNumberFormat="1" applyFont="1" applyBorder="1" applyAlignment="1" applyProtection="1">
      <alignment horizontal="right" vertical="center" shrinkToFit="1"/>
      <protection locked="0"/>
    </xf>
    <xf numFmtId="0" fontId="33" fillId="6" borderId="0" xfId="12" applyFont="1" applyFill="1">
      <alignment vertical="center"/>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4" fillId="0" borderId="12" xfId="16" applyNumberFormat="1" applyFont="1" applyFill="1" applyBorder="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B11A-411E-A1D7-1F63E43EF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56872</c:v>
                </c:pt>
                <c:pt idx="1">
                  <c:v>68902</c:v>
                </c:pt>
                <c:pt idx="2">
                  <c:v>80006</c:v>
                </c:pt>
                <c:pt idx="3">
                  <c:v>90945</c:v>
                </c:pt>
                <c:pt idx="4">
                  <c:v>63433</c:v>
                </c:pt>
              </c:numCache>
            </c:numRef>
          </c:val>
          <c:smooth val="0"/>
          <c:extLst>
            <c:ext xmlns:c16="http://schemas.microsoft.com/office/drawing/2014/chart" uri="{C3380CC4-5D6E-409C-BE32-E72D297353CC}">
              <c16:uniqueId val="{00000001-B11A-411E-A1D7-1F63E43EFB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4.13</c:v>
                </c:pt>
                <c:pt idx="2">
                  <c:v>7.59</c:v>
                </c:pt>
                <c:pt idx="3">
                  <c:v>8.69</c:v>
                </c:pt>
                <c:pt idx="4">
                  <c:v>9.77</c:v>
                </c:pt>
              </c:numCache>
            </c:numRef>
          </c:val>
          <c:extLst>
            <c:ext xmlns:c16="http://schemas.microsoft.com/office/drawing/2014/chart" uri="{C3380CC4-5D6E-409C-BE32-E72D297353CC}">
              <c16:uniqueId val="{00000000-3E04-49FD-8C51-D21628BF21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36.520000000000003</c:v>
                </c:pt>
                <c:pt idx="1">
                  <c:v>32.770000000000003</c:v>
                </c:pt>
                <c:pt idx="2">
                  <c:v>28.01</c:v>
                </c:pt>
                <c:pt idx="3">
                  <c:v>31.07</c:v>
                </c:pt>
                <c:pt idx="4">
                  <c:v>35.75</c:v>
                </c:pt>
              </c:numCache>
            </c:numRef>
          </c:val>
          <c:extLst>
            <c:ext xmlns:c16="http://schemas.microsoft.com/office/drawing/2014/chart" uri="{C3380CC4-5D6E-409C-BE32-E72D297353CC}">
              <c16:uniqueId val="{00000001-3E04-49FD-8C51-D21628BF21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-4.7300000000000004</c:v>
                </c:pt>
                <c:pt idx="1">
                  <c:v>-3.45</c:v>
                </c:pt>
                <c:pt idx="2">
                  <c:v>-2.4700000000000002</c:v>
                </c:pt>
                <c:pt idx="3">
                  <c:v>5</c:v>
                </c:pt>
                <c:pt idx="4">
                  <c:v>7.18</c:v>
                </c:pt>
              </c:numCache>
            </c:numRef>
          </c:val>
          <c:smooth val="0"/>
          <c:extLst>
            <c:ext xmlns:c16="http://schemas.microsoft.com/office/drawing/2014/chart" uri="{C3380CC4-5D6E-409C-BE32-E72D297353CC}">
              <c16:uniqueId val="{00000002-3E04-49FD-8C51-D21628BF21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0.45</c:v>
                </c:pt>
                <c:pt idx="2">
                  <c:v>#N/A</c:v>
                </c:pt>
                <c:pt idx="3">
                  <c:v>1.02</c:v>
                </c:pt>
                <c:pt idx="4">
                  <c:v>0</c:v>
                </c:pt>
                <c:pt idx="5">
                  <c:v>0</c:v>
                </c:pt>
                <c:pt idx="6">
                  <c:v>0</c:v>
                </c:pt>
                <c:pt idx="7">
                  <c:v>0</c:v>
                </c:pt>
                <c:pt idx="8">
                  <c:v>0</c:v>
                </c:pt>
                <c:pt idx="9">
                  <c:v>0</c:v>
                </c:pt>
              </c:numCache>
            </c:numRef>
          </c:val>
          <c:extLst>
            <c:ext xmlns:c16="http://schemas.microsoft.com/office/drawing/2014/chart" uri="{C3380CC4-5D6E-409C-BE32-E72D297353CC}">
              <c16:uniqueId val="{00000000-EB32-489A-B347-713DE60F43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32-489A-B347-713DE60F438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EB32-489A-B347-713DE60F438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c:v>
                </c:pt>
                <c:pt idx="2">
                  <c:v>#N/A</c:v>
                </c:pt>
                <c:pt idx="3">
                  <c:v>0.64</c:v>
                </c:pt>
                <c:pt idx="4">
                  <c:v>#N/A</c:v>
                </c:pt>
                <c:pt idx="5">
                  <c:v>0.68</c:v>
                </c:pt>
                <c:pt idx="6">
                  <c:v>#N/A</c:v>
                </c:pt>
                <c:pt idx="7">
                  <c:v>0.74</c:v>
                </c:pt>
                <c:pt idx="8">
                  <c:v>#N/A</c:v>
                </c:pt>
                <c:pt idx="9">
                  <c:v>0.76</c:v>
                </c:pt>
              </c:numCache>
            </c:numRef>
          </c:val>
          <c:extLst>
            <c:ext xmlns:c16="http://schemas.microsoft.com/office/drawing/2014/chart" uri="{C3380CC4-5D6E-409C-BE32-E72D297353CC}">
              <c16:uniqueId val="{00000003-EB32-489A-B347-713DE60F438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1.04</c:v>
                </c:pt>
                <c:pt idx="4">
                  <c:v>#N/A</c:v>
                </c:pt>
                <c:pt idx="5">
                  <c:v>0.56999999999999995</c:v>
                </c:pt>
                <c:pt idx="6">
                  <c:v>#N/A</c:v>
                </c:pt>
                <c:pt idx="7">
                  <c:v>1.08</c:v>
                </c:pt>
                <c:pt idx="8">
                  <c:v>#N/A</c:v>
                </c:pt>
                <c:pt idx="9">
                  <c:v>1.35</c:v>
                </c:pt>
              </c:numCache>
            </c:numRef>
          </c:val>
          <c:extLst>
            <c:ext xmlns:c16="http://schemas.microsoft.com/office/drawing/2014/chart" uri="{C3380CC4-5D6E-409C-BE32-E72D297353CC}">
              <c16:uniqueId val="{00000004-EB32-489A-B347-713DE60F438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3.26</c:v>
                </c:pt>
                <c:pt idx="2">
                  <c:v>#N/A</c:v>
                </c:pt>
                <c:pt idx="3">
                  <c:v>1.1000000000000001</c:v>
                </c:pt>
                <c:pt idx="4">
                  <c:v>#N/A</c:v>
                </c:pt>
                <c:pt idx="5">
                  <c:v>1.1000000000000001</c:v>
                </c:pt>
                <c:pt idx="6">
                  <c:v>#N/A</c:v>
                </c:pt>
                <c:pt idx="7">
                  <c:v>1.31</c:v>
                </c:pt>
                <c:pt idx="8">
                  <c:v>#N/A</c:v>
                </c:pt>
                <c:pt idx="9">
                  <c:v>1.37</c:v>
                </c:pt>
              </c:numCache>
            </c:numRef>
          </c:val>
          <c:extLst>
            <c:ext xmlns:c16="http://schemas.microsoft.com/office/drawing/2014/chart" uri="{C3380CC4-5D6E-409C-BE32-E72D297353CC}">
              <c16:uniqueId val="{00000005-EB32-489A-B347-713DE60F4384}"/>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0.45</c:v>
                </c:pt>
                <c:pt idx="6">
                  <c:v>#N/A</c:v>
                </c:pt>
                <c:pt idx="7">
                  <c:v>1</c:v>
                </c:pt>
                <c:pt idx="8">
                  <c:v>#N/A</c:v>
                </c:pt>
                <c:pt idx="9">
                  <c:v>1.61</c:v>
                </c:pt>
              </c:numCache>
            </c:numRef>
          </c:val>
          <c:extLst>
            <c:ext xmlns:c16="http://schemas.microsoft.com/office/drawing/2014/chart" uri="{C3380CC4-5D6E-409C-BE32-E72D297353CC}">
              <c16:uniqueId val="{00000006-EB32-489A-B347-713DE60F4384}"/>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5.22</c:v>
                </c:pt>
                <c:pt idx="8">
                  <c:v>#N/A</c:v>
                </c:pt>
                <c:pt idx="9">
                  <c:v>9.15</c:v>
                </c:pt>
              </c:numCache>
            </c:numRef>
          </c:val>
          <c:extLst>
            <c:ext xmlns:c16="http://schemas.microsoft.com/office/drawing/2014/chart" uri="{C3380CC4-5D6E-409C-BE32-E72D297353CC}">
              <c16:uniqueId val="{00000007-EB32-489A-B347-713DE60F43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3.99</c:v>
                </c:pt>
                <c:pt idx="2">
                  <c:v>#N/A</c:v>
                </c:pt>
                <c:pt idx="3">
                  <c:v>4.13</c:v>
                </c:pt>
                <c:pt idx="4">
                  <c:v>#N/A</c:v>
                </c:pt>
                <c:pt idx="5">
                  <c:v>7.58</c:v>
                </c:pt>
                <c:pt idx="6">
                  <c:v>#N/A</c:v>
                </c:pt>
                <c:pt idx="7">
                  <c:v>8.68</c:v>
                </c:pt>
                <c:pt idx="8">
                  <c:v>#N/A</c:v>
                </c:pt>
                <c:pt idx="9">
                  <c:v>9.77</c:v>
                </c:pt>
              </c:numCache>
            </c:numRef>
          </c:val>
          <c:extLst>
            <c:ext xmlns:c16="http://schemas.microsoft.com/office/drawing/2014/chart" uri="{C3380CC4-5D6E-409C-BE32-E72D297353CC}">
              <c16:uniqueId val="{00000008-EB32-489A-B347-713DE60F43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12.64</c:v>
                </c:pt>
                <c:pt idx="2">
                  <c:v>#N/A</c:v>
                </c:pt>
                <c:pt idx="3">
                  <c:v>12.95</c:v>
                </c:pt>
                <c:pt idx="4">
                  <c:v>#N/A</c:v>
                </c:pt>
                <c:pt idx="5">
                  <c:v>13.48</c:v>
                </c:pt>
                <c:pt idx="6">
                  <c:v>#N/A</c:v>
                </c:pt>
                <c:pt idx="7">
                  <c:v>13.23</c:v>
                </c:pt>
                <c:pt idx="8">
                  <c:v>#N/A</c:v>
                </c:pt>
                <c:pt idx="9">
                  <c:v>12.67</c:v>
                </c:pt>
              </c:numCache>
            </c:numRef>
          </c:val>
          <c:extLst>
            <c:ext xmlns:c16="http://schemas.microsoft.com/office/drawing/2014/chart" uri="{C3380CC4-5D6E-409C-BE32-E72D297353CC}">
              <c16:uniqueId val="{00000009-EB32-489A-B347-713DE60F43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2766</c:v>
                </c:pt>
                <c:pt idx="5">
                  <c:v>2712</c:v>
                </c:pt>
                <c:pt idx="8">
                  <c:v>2566</c:v>
                </c:pt>
                <c:pt idx="11">
                  <c:v>2536</c:v>
                </c:pt>
                <c:pt idx="14">
                  <c:v>2429</c:v>
                </c:pt>
              </c:numCache>
            </c:numRef>
          </c:val>
          <c:extLst>
            <c:ext xmlns:c16="http://schemas.microsoft.com/office/drawing/2014/chart" uri="{C3380CC4-5D6E-409C-BE32-E72D297353CC}">
              <c16:uniqueId val="{00000000-7571-4561-BF57-C165E1346C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71-4561-BF57-C165E1346C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71-4561-BF57-C165E1346C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1-4561-BF57-C165E1346C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838</c:v>
                </c:pt>
                <c:pt idx="3">
                  <c:v>765</c:v>
                </c:pt>
                <c:pt idx="6">
                  <c:v>770</c:v>
                </c:pt>
                <c:pt idx="9">
                  <c:v>778</c:v>
                </c:pt>
                <c:pt idx="12">
                  <c:v>693</c:v>
                </c:pt>
              </c:numCache>
            </c:numRef>
          </c:val>
          <c:extLst>
            <c:ext xmlns:c16="http://schemas.microsoft.com/office/drawing/2014/chart" uri="{C3380CC4-5D6E-409C-BE32-E72D297353CC}">
              <c16:uniqueId val="{00000004-7571-4561-BF57-C165E1346C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10</c:v>
                </c:pt>
                <c:pt idx="6">
                  <c:v>3</c:v>
                </c:pt>
                <c:pt idx="9">
                  <c:v>0</c:v>
                </c:pt>
                <c:pt idx="12">
                  <c:v>0</c:v>
                </c:pt>
              </c:numCache>
            </c:numRef>
          </c:val>
          <c:extLst>
            <c:ext xmlns:c16="http://schemas.microsoft.com/office/drawing/2014/chart" uri="{C3380CC4-5D6E-409C-BE32-E72D297353CC}">
              <c16:uniqueId val="{00000005-7571-4561-BF57-C165E1346C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1-4561-BF57-C165E1346C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2156</c:v>
                </c:pt>
                <c:pt idx="3">
                  <c:v>2113</c:v>
                </c:pt>
                <c:pt idx="6">
                  <c:v>2091</c:v>
                </c:pt>
                <c:pt idx="9">
                  <c:v>2162</c:v>
                </c:pt>
                <c:pt idx="12">
                  <c:v>2248</c:v>
                </c:pt>
              </c:numCache>
            </c:numRef>
          </c:val>
          <c:extLst>
            <c:ext xmlns:c16="http://schemas.microsoft.com/office/drawing/2014/chart" uri="{C3380CC4-5D6E-409C-BE32-E72D297353CC}">
              <c16:uniqueId val="{00000007-7571-4561-BF57-C165E1346C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245</c:v>
                </c:pt>
                <c:pt idx="2">
                  <c:v>#N/A</c:v>
                </c:pt>
                <c:pt idx="3">
                  <c:v>#N/A</c:v>
                </c:pt>
                <c:pt idx="4">
                  <c:v>176</c:v>
                </c:pt>
                <c:pt idx="5">
                  <c:v>#N/A</c:v>
                </c:pt>
                <c:pt idx="6">
                  <c:v>#N/A</c:v>
                </c:pt>
                <c:pt idx="7">
                  <c:v>298</c:v>
                </c:pt>
                <c:pt idx="8">
                  <c:v>#N/A</c:v>
                </c:pt>
                <c:pt idx="9">
                  <c:v>#N/A</c:v>
                </c:pt>
                <c:pt idx="10">
                  <c:v>404</c:v>
                </c:pt>
                <c:pt idx="11">
                  <c:v>#N/A</c:v>
                </c:pt>
                <c:pt idx="12">
                  <c:v>#N/A</c:v>
                </c:pt>
                <c:pt idx="13">
                  <c:v>512</c:v>
                </c:pt>
                <c:pt idx="14">
                  <c:v>#N/A</c:v>
                </c:pt>
              </c:numCache>
            </c:numRef>
          </c:val>
          <c:smooth val="0"/>
          <c:extLst>
            <c:ext xmlns:c16="http://schemas.microsoft.com/office/drawing/2014/chart" uri="{C3380CC4-5D6E-409C-BE32-E72D297353CC}">
              <c16:uniqueId val="{00000008-7571-4561-BF57-C165E1346C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22751</c:v>
                </c:pt>
                <c:pt idx="5">
                  <c:v>22228</c:v>
                </c:pt>
                <c:pt idx="8">
                  <c:v>21832</c:v>
                </c:pt>
                <c:pt idx="11">
                  <c:v>21292</c:v>
                </c:pt>
                <c:pt idx="14">
                  <c:v>21224</c:v>
                </c:pt>
              </c:numCache>
            </c:numRef>
          </c:val>
          <c:extLst>
            <c:ext xmlns:c16="http://schemas.microsoft.com/office/drawing/2014/chart" uri="{C3380CC4-5D6E-409C-BE32-E72D297353CC}">
              <c16:uniqueId val="{00000000-D362-4C9E-B163-04E3B0929C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1773</c:v>
                </c:pt>
                <c:pt idx="5">
                  <c:v>1691</c:v>
                </c:pt>
                <c:pt idx="8">
                  <c:v>1644</c:v>
                </c:pt>
                <c:pt idx="11">
                  <c:v>1564</c:v>
                </c:pt>
                <c:pt idx="14">
                  <c:v>1383</c:v>
                </c:pt>
              </c:numCache>
            </c:numRef>
          </c:val>
          <c:extLst>
            <c:ext xmlns:c16="http://schemas.microsoft.com/office/drawing/2014/chart" uri="{C3380CC4-5D6E-409C-BE32-E72D297353CC}">
              <c16:uniqueId val="{00000001-D362-4C9E-B163-04E3B0929C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18053</c:v>
                </c:pt>
                <c:pt idx="5">
                  <c:v>17288</c:v>
                </c:pt>
                <c:pt idx="8">
                  <c:v>16438</c:v>
                </c:pt>
                <c:pt idx="11">
                  <c:v>15236</c:v>
                </c:pt>
                <c:pt idx="14">
                  <c:v>16488</c:v>
                </c:pt>
              </c:numCache>
            </c:numRef>
          </c:val>
          <c:extLst>
            <c:ext xmlns:c16="http://schemas.microsoft.com/office/drawing/2014/chart" uri="{C3380CC4-5D6E-409C-BE32-E72D297353CC}">
              <c16:uniqueId val="{00000002-D362-4C9E-B163-04E3B0929C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62-4C9E-B163-04E3B0929C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62-4C9E-B163-04E3B0929C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2</c:v>
                </c:pt>
                <c:pt idx="6">
                  <c:v>6</c:v>
                </c:pt>
                <c:pt idx="9">
                  <c:v>0</c:v>
                </c:pt>
                <c:pt idx="12">
                  <c:v>0</c:v>
                </c:pt>
              </c:numCache>
            </c:numRef>
          </c:val>
          <c:extLst>
            <c:ext xmlns:c16="http://schemas.microsoft.com/office/drawing/2014/chart" uri="{C3380CC4-5D6E-409C-BE32-E72D297353CC}">
              <c16:uniqueId val="{00000005-D362-4C9E-B163-04E3B0929C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5995</c:v>
                </c:pt>
                <c:pt idx="3">
                  <c:v>5841</c:v>
                </c:pt>
                <c:pt idx="6">
                  <c:v>5876</c:v>
                </c:pt>
                <c:pt idx="9">
                  <c:v>5854</c:v>
                </c:pt>
                <c:pt idx="12">
                  <c:v>5810</c:v>
                </c:pt>
              </c:numCache>
            </c:numRef>
          </c:val>
          <c:extLst>
            <c:ext xmlns:c16="http://schemas.microsoft.com/office/drawing/2014/chart" uri="{C3380CC4-5D6E-409C-BE32-E72D297353CC}">
              <c16:uniqueId val="{00000006-D362-4C9E-B163-04E3B0929C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62-4C9E-B163-04E3B0929C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8566</c:v>
                </c:pt>
                <c:pt idx="3">
                  <c:v>8188</c:v>
                </c:pt>
                <c:pt idx="6">
                  <c:v>7974</c:v>
                </c:pt>
                <c:pt idx="9">
                  <c:v>8125</c:v>
                </c:pt>
                <c:pt idx="12">
                  <c:v>7856</c:v>
                </c:pt>
              </c:numCache>
            </c:numRef>
          </c:val>
          <c:extLst>
            <c:ext xmlns:c16="http://schemas.microsoft.com/office/drawing/2014/chart" uri="{C3380CC4-5D6E-409C-BE32-E72D297353CC}">
              <c16:uniqueId val="{00000008-D362-4C9E-B163-04E3B0929C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62-4C9E-B163-04E3B0929C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19262</c:v>
                </c:pt>
                <c:pt idx="3">
                  <c:v>18682</c:v>
                </c:pt>
                <c:pt idx="6">
                  <c:v>18500</c:v>
                </c:pt>
                <c:pt idx="9">
                  <c:v>18341</c:v>
                </c:pt>
                <c:pt idx="12">
                  <c:v>18182</c:v>
                </c:pt>
              </c:numCache>
            </c:numRef>
          </c:val>
          <c:extLst>
            <c:ext xmlns:c16="http://schemas.microsoft.com/office/drawing/2014/chart" uri="{C3380CC4-5D6E-409C-BE32-E72D297353CC}">
              <c16:uniqueId val="{0000000A-D362-4C9E-B163-04E3B0929C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62-4C9E-B163-04E3B0929C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4116</c:v>
                </c:pt>
                <c:pt idx="1">
                  <c:v>4675</c:v>
                </c:pt>
                <c:pt idx="2">
                  <c:v>5578</c:v>
                </c:pt>
              </c:numCache>
            </c:numRef>
          </c:val>
          <c:extLst>
            <c:ext xmlns:c16="http://schemas.microsoft.com/office/drawing/2014/chart" uri="{C3380CC4-5D6E-409C-BE32-E72D297353CC}">
              <c16:uniqueId val="{00000000-8663-4DA9-9734-93121B0A8F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7989</c:v>
                </c:pt>
                <c:pt idx="1">
                  <c:v>7706</c:v>
                </c:pt>
                <c:pt idx="2">
                  <c:v>7911</c:v>
                </c:pt>
              </c:numCache>
            </c:numRef>
          </c:val>
          <c:extLst>
            <c:ext xmlns:c16="http://schemas.microsoft.com/office/drawing/2014/chart" uri="{C3380CC4-5D6E-409C-BE32-E72D297353CC}">
              <c16:uniqueId val="{00000001-8663-4DA9-9734-93121B0A8F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4956</c:v>
                </c:pt>
                <c:pt idx="1">
                  <c:v>4851</c:v>
                </c:pt>
                <c:pt idx="2">
                  <c:v>4876</c:v>
                </c:pt>
              </c:numCache>
            </c:numRef>
          </c:val>
          <c:extLst>
            <c:ext xmlns:c16="http://schemas.microsoft.com/office/drawing/2014/chart" uri="{C3380CC4-5D6E-409C-BE32-E72D297353CC}">
              <c16:uniqueId val="{00000002-8663-4DA9-9734-93121B0A8F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）のうち，元利償還金が前年度より増加した理由は，令和元年度に借入した災害対策債，合併特例債，学校教育等施設整備事業債の償還が始まったことによる。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今後も，新たな借入の抑制により，償還費の負担軽減を図っていく。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令和２年度末の残高は，令和元年度末の残高</a:t>
          </a:r>
          <a:r>
            <a:rPr kumimoji="1" lang="en-US" altLang="ja-JP" sz="1000">
              <a:latin typeface="ＭＳ ゴシック" pitchFamily="49" charset="-128"/>
              <a:ea typeface="ＭＳ ゴシック" pitchFamily="49" charset="-128"/>
            </a:rPr>
            <a:t>80</a:t>
          </a:r>
          <a:r>
            <a:rPr kumimoji="1" lang="ja-JP" altLang="en-US" sz="1000">
              <a:latin typeface="ＭＳ ゴシック" pitchFamily="49" charset="-128"/>
              <a:ea typeface="ＭＳ ゴシック" pitchFamily="49" charset="-128"/>
            </a:rPr>
            <a:t>百万円を全額取崩して償還したため，残高は</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円となっている。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）については減少傾向にある。これは，一般会計における地方債の借入抑制による地方債現在高の減少が要因となっている。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）については，新型コロナウイルス感染症の影響で，当初予算計上事業が中止等になったため，財政調整基金の取崩しを行わなかったことが増加の要因となっている。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今後も，借入と償還のバランスに配慮した地方債発行を実施し，将来の公債費負担の縮減を図っていく。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主な理由は，新型コロナウイルス感染症の影響で当初予算計上事業が中止等になったことにより，財政調整基金の基金取崩しを行わなかったことと，普通交付税再算定により費目として追加された臨時財政対策債償還基金費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経費の増，高齢化に伴う社会保障給付費の増などが予想され，基金取り崩しによる財源確保が見込まれることから，適正な定員管理による人件費の削減，公共施設再配置計画に基づく施設の廃止・集約化による施設管理経費の削減，地方債借入抑制による公債費の削減などを徹底し，基金繰入に頼らない収支均衡の予算編成と，安定した財政構造の確立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・まちづくり振興基金：市民の一体感の醸成および地域の振興並びに都市施設の効率的な整備の促進を図る。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・水府地区観光施設管理基金：水府地区における観光施設の維持管理に必要な財源を確保し，適正な運営を図る。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・県北教育旅行推進事業基金：民泊を中心とした教育旅行推進事業を茨城県北地域（日立市，常陸太田市，高萩市，北茨城市，常陸大宮市及び大子町）が連携し，広域的に推進を図る。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・一般廃棄物処理施設整備基金：施設整備のために積立てしたことにより，前年度と比較して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・里美風力発電設備解体基金：令和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年度の施設解体に向けて，計画的に積立てを行ったことにより，前年度と比較して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・森林環境譲与税基金：今後の森林整備に向けて，計画的に積立てを行ったことにより，前年度と比較して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・まちづくり振興基金：新体育館整備事業や新市街地開発事業の財源として充当したことにより，前年度と比較して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・里美地区学校建設基金：施設の建設に係る公債費償還の財源として充当したことにより，前年度と比較して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・公共施設，インフラ等の長寿命化計画や維持補修，建替えによる多額の費用負担が見込まれる特定の財政支出に備えるため，計画的に基金の積立てを行い，適切に運用していく。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・新型コロナウイルス感染症の影響で，当初予算計上事業が中止等になったことから，財源として予定していた財政調整基金の取崩しを行わなかったため，前年度と比較して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・将来の財源不足に備え，計画的に積立てを行ってきたことにより，標準財政規模の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％程度を積立ておくことができている。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経費の増，高齢化に伴う社会保障給付費の増などが予想され，基金取崩しによる財源確保が見込まれることから，将来的に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％程度を維持できるよう，維持可能な財政運営を進めていく。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普通交付税再算定により費目として追加された臨時財政対策債償還基金費として積立てたことにより，前年度と比較して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・地方債償還の財源として適切に管理し，必要に応じて取崩しを行うとともに，今後，市道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号線道路整備工事，新総合体育館整備工事に伴う新たな地方債発行が見込まれることから，計画的な積立てを行っていく。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人口の減少や全国平均を上回る高齢化率（令和</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年度末現在</a:t>
          </a:r>
          <a:r>
            <a:rPr kumimoji="1" lang="en-US" altLang="ja-JP" sz="1300">
              <a:latin typeface="ＭＳ ゴシック" panose="020B0609070205080204" pitchFamily="49" charset="-128"/>
              <a:ea typeface="ＭＳ ゴシック" panose="020B0609070205080204" pitchFamily="49" charset="-128"/>
            </a:rPr>
            <a:t>40.3</a:t>
          </a:r>
          <a:r>
            <a:rPr kumimoji="1" lang="ja-JP" altLang="en-US" sz="1300">
              <a:latin typeface="ＭＳ ゴシック" panose="020B0609070205080204" pitchFamily="49" charset="-128"/>
              <a:ea typeface="ＭＳ ゴシック" panose="020B0609070205080204" pitchFamily="49" charset="-128"/>
            </a:rPr>
            <a:t>％）に加え，市内に主だった企業がないことなどから財政基盤が弱く，財政力指数は</a:t>
          </a:r>
          <a:r>
            <a:rPr kumimoji="1" lang="en-US" altLang="ja-JP" sz="1300">
              <a:latin typeface="ＭＳ ゴシック" panose="020B0609070205080204" pitchFamily="49" charset="-128"/>
              <a:ea typeface="ＭＳ ゴシック" panose="020B0609070205080204" pitchFamily="49" charset="-128"/>
            </a:rPr>
            <a:t>0.41</a:t>
          </a:r>
          <a:r>
            <a:rPr kumimoji="1" lang="ja-JP" altLang="en-US" sz="1300">
              <a:latin typeface="ＭＳ ゴシック" panose="020B0609070205080204" pitchFamily="49" charset="-128"/>
              <a:ea typeface="ＭＳ ゴシック" panose="020B0609070205080204" pitchFamily="49" charset="-128"/>
            </a:rPr>
            <a:t>であり，類似団体平均と同程度であるが，県平均は大きく下回っている。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土地区画整理事業を進めている東部地区への企業誘致，少子化人口減少対策などに積極的に取り組んでいく。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1270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42</xdr:row>
      <xdr:rowOff>1270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121920</xdr:rowOff>
    </xdr:from>
    <xdr:to>
      <xdr:col>15</xdr:col>
      <xdr:colOff>133350</xdr:colOff>
      <xdr:row>42</xdr:row>
      <xdr:rowOff>52070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R3</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89.4％に</a:t>
          </a:r>
          <a:r>
            <a:rPr kumimoji="1" lang="ja-JP" altLang="en-US" sz="1300">
              <a:latin typeface="ＭＳ ゴシック" panose="020B0609070205080204" pitchFamily="49" charset="-128"/>
              <a:ea typeface="ＭＳ ゴシック" panose="020B0609070205080204" pitchFamily="49" charset="-128"/>
            </a:rPr>
            <a:t>改める。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普通交付税の交付額が増（前年度比　</a:t>
          </a:r>
          <a:r>
            <a:rPr kumimoji="1" lang="en-US" altLang="ja-JP" sz="1300">
              <a:latin typeface="ＭＳ ゴシック" panose="020B0609070205080204" pitchFamily="49" charset="-128"/>
              <a:ea typeface="ＭＳ ゴシック" panose="020B0609070205080204" pitchFamily="49" charset="-128"/>
            </a:rPr>
            <a:t>705</a:t>
          </a:r>
          <a:r>
            <a:rPr kumimoji="1" lang="ja-JP" altLang="en-US" sz="1300">
              <a:latin typeface="ＭＳ ゴシック" panose="020B0609070205080204" pitchFamily="49" charset="-128"/>
              <a:ea typeface="ＭＳ ゴシック" panose="020B0609070205080204" pitchFamily="49" charset="-128"/>
            </a:rPr>
            <a:t>百万円増）になったことにより，前年度と比較して</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ポイント減少しているが，類似団体を</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今後も事務事業の見直しを進めるとともに，事務事業の優先度を点検し，計画的な廃止・縮小を進め，経常経費の削減を図る。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23919</xdr:rowOff>
    </xdr:from>
    <xdr:to>
      <xdr:col>23</xdr:col>
      <xdr:colOff>133350</xdr:colOff>
      <xdr:row>61</xdr:row>
      <xdr:rowOff>51012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39469"/>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51012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511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42969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451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131445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141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144569</xdr:rowOff>
    </xdr:from>
    <xdr:to>
      <xdr:col>23</xdr:col>
      <xdr:colOff>184150</xdr:colOff>
      <xdr:row>59</xdr:row>
      <xdr:rowOff>74719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161096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86589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78546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前年度と比較して，人件費は</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百万円の増，物件費は</a:t>
          </a:r>
          <a:r>
            <a:rPr kumimoji="1" lang="en-US" altLang="ja-JP" sz="1300">
              <a:latin typeface="ＭＳ ゴシック" panose="020B0609070205080204" pitchFamily="49" charset="-128"/>
              <a:ea typeface="ＭＳ ゴシック" panose="020B0609070205080204" pitchFamily="49" charset="-128"/>
            </a:rPr>
            <a:t>197</a:t>
          </a:r>
          <a:r>
            <a:rPr kumimoji="1" lang="ja-JP" altLang="en-US" sz="1300">
              <a:latin typeface="ＭＳ ゴシック" panose="020B0609070205080204" pitchFamily="49" charset="-128"/>
              <a:ea typeface="ＭＳ ゴシック" panose="020B0609070205080204" pitchFamily="49" charset="-128"/>
            </a:rPr>
            <a:t>百万円の増となっており，人口一人当たりの決算額も前年度と比較して</a:t>
          </a:r>
          <a:r>
            <a:rPr kumimoji="1" lang="en-US" altLang="ja-JP" sz="1300">
              <a:latin typeface="ＭＳ ゴシック" panose="020B0609070205080204" pitchFamily="49" charset="-128"/>
              <a:ea typeface="ＭＳ ゴシック" panose="020B0609070205080204" pitchFamily="49" charset="-128"/>
            </a:rPr>
            <a:t>12,078</a:t>
          </a:r>
          <a:r>
            <a:rPr kumimoji="1" lang="ja-JP" altLang="en-US" sz="1300">
              <a:latin typeface="ＭＳ ゴシック" panose="020B0609070205080204" pitchFamily="49" charset="-128"/>
              <a:ea typeface="ＭＳ ゴシック" panose="020B0609070205080204" pitchFamily="49" charset="-128"/>
            </a:rPr>
            <a:t>円の増加となっている。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今後も，適正な定員管理と行政改革の推進により，徹底した事務事業の見直しを行い，更なる経費削減に努める。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94971</xdr:rowOff>
    </xdr:from>
    <xdr:to>
      <xdr:col>23</xdr:col>
      <xdr:colOff>133350</xdr:colOff>
      <xdr:row>82</xdr:row>
      <xdr:rowOff>119258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53871"/>
          <a:ext cx="8382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94971</xdr:rowOff>
    </xdr:from>
    <xdr:to>
      <xdr:col>19</xdr:col>
      <xdr:colOff>133350</xdr:colOff>
      <xdr:row>82</xdr:row>
      <xdr:rowOff>95039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5387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66101</xdr:rowOff>
    </xdr:from>
    <xdr:to>
      <xdr:col>15</xdr:col>
      <xdr:colOff>82550</xdr:colOff>
      <xdr:row>82</xdr:row>
      <xdr:rowOff>95039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25001"/>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56304</xdr:rowOff>
    </xdr:from>
    <xdr:to>
      <xdr:col>11</xdr:col>
      <xdr:colOff>31750</xdr:colOff>
      <xdr:row>82</xdr:row>
      <xdr:rowOff>66101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1520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80235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68458</xdr:rowOff>
    </xdr:from>
    <xdr:to>
      <xdr:col>23</xdr:col>
      <xdr:colOff>184150</xdr:colOff>
      <xdr:row>82</xdr:row>
      <xdr:rowOff>170058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84985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44171</xdr:rowOff>
    </xdr:from>
    <xdr:to>
      <xdr:col>19</xdr:col>
      <xdr:colOff>184150</xdr:colOff>
      <xdr:row>82</xdr:row>
      <xdr:rowOff>145771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155948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44239</xdr:rowOff>
    </xdr:from>
    <xdr:to>
      <xdr:col>15</xdr:col>
      <xdr:colOff>133350</xdr:colOff>
      <xdr:row>82</xdr:row>
      <xdr:rowOff>145839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130616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8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15301</xdr:rowOff>
    </xdr:from>
    <xdr:to>
      <xdr:col>11</xdr:col>
      <xdr:colOff>82550</xdr:colOff>
      <xdr:row>82</xdr:row>
      <xdr:rowOff>116901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101678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5504</xdr:rowOff>
    </xdr:from>
    <xdr:to>
      <xdr:col>7</xdr:col>
      <xdr:colOff>31750</xdr:colOff>
      <xdr:row>82</xdr:row>
      <xdr:rowOff>107104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91881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類似団体平均及び全国市平均を下回っている。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今後も市の財政状況，社会情勢の変化や人事院勧告等の動向を注視しながら，給与水準の適正化に努める。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5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47978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165805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は下回っているものの，行政区域が茨城県内一広く，ごみ・し尿処理事業，消防事務などを単独で実施していることや，人口の減少も進んでいることなどから，県平均を大きく上回っているため，今後も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151795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351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1581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128815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1351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164392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162093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将来負担を鑑み，借り入れを抑制したことにより公債費が減少し，類似団体平均と比較すると</a:t>
          </a:r>
          <a:r>
            <a:rPr kumimoji="1" lang="en-US" altLang="ja-JP" sz="1300">
              <a:latin typeface="ＭＳ ゴシック" panose="020B0609070205080204" pitchFamily="49" charset="-128"/>
              <a:ea typeface="ＭＳ ゴシック" panose="020B0609070205080204" pitchFamily="49" charset="-128"/>
            </a:rPr>
            <a:t>6.1</a:t>
          </a:r>
          <a:r>
            <a:rPr kumimoji="1" lang="ja-JP" altLang="en-US" sz="1300">
              <a:latin typeface="ＭＳ ゴシック" panose="020B0609070205080204" pitchFamily="49" charset="-128"/>
              <a:ea typeface="ＭＳ ゴシック" panose="020B0609070205080204" pitchFamily="49" charset="-128"/>
            </a:rPr>
            <a:t>ポイント下回っている。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今後も，借入と償還のバランスに配慮した地方債の発行に努め，将来の公債費負担の縮減を図っていく。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48683</xdr:rowOff>
    </xdr:from>
    <xdr:to>
      <xdr:col>81</xdr:col>
      <xdr:colOff>44450</xdr:colOff>
      <xdr:row>36</xdr:row>
      <xdr:rowOff>64770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2208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46672</xdr:rowOff>
    </xdr:from>
    <xdr:to>
      <xdr:col>77</xdr:col>
      <xdr:colOff>44450</xdr:colOff>
      <xdr:row>36</xdr:row>
      <xdr:rowOff>48683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188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46672</xdr:rowOff>
    </xdr:from>
    <xdr:to>
      <xdr:col>72</xdr:col>
      <xdr:colOff>203200</xdr:colOff>
      <xdr:row>36</xdr:row>
      <xdr:rowOff>52705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21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27428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52705</xdr:rowOff>
    </xdr:from>
    <xdr:to>
      <xdr:col>68</xdr:col>
      <xdr:colOff>152400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2249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29439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33460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13970</xdr:rowOff>
    </xdr:from>
    <xdr:to>
      <xdr:col>81</xdr:col>
      <xdr:colOff>95250</xdr:colOff>
      <xdr:row>36</xdr:row>
      <xdr:rowOff>115570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30497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169333</xdr:rowOff>
    </xdr:from>
    <xdr:to>
      <xdr:col>77</xdr:col>
      <xdr:colOff>95250</xdr:colOff>
      <xdr:row>36</xdr:row>
      <xdr:rowOff>99483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109660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167322</xdr:rowOff>
    </xdr:from>
    <xdr:to>
      <xdr:col>73</xdr:col>
      <xdr:colOff>44450</xdr:colOff>
      <xdr:row>36</xdr:row>
      <xdr:rowOff>97472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107649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1905</xdr:rowOff>
    </xdr:from>
    <xdr:to>
      <xdr:col>68</xdr:col>
      <xdr:colOff>203200</xdr:colOff>
      <xdr:row>36</xdr:row>
      <xdr:rowOff>103505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113682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28046</xdr:rowOff>
    </xdr:from>
    <xdr:to>
      <xdr:col>64</xdr:col>
      <xdr:colOff>152400</xdr:colOff>
      <xdr:row>36</xdr:row>
      <xdr:rowOff>129646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139823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年度から将来負担比率はマイナス算定となっている。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主な要因としては地方債現在高の減や，将来の財源不足に備え，財政調整基金などの充当可能基金を積み立てていることが挙げられる。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今後も公債費等義務的経費の削減を中心とする行財政改革を進め，財政の健全化を図る。</a:t>
          </a:r>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40822</xdr:rowOff>
    </xdr:from>
    <xdr:ext cx="9167061" cy="425758"/>
    <xdr:sp macro="" textlink="">
      <xdr:nvSpPr>
        <xdr:cNvPr id="457" name="テキスト ボックス 456"/>
        <xdr:cNvSpPr txBox="1"/>
      </xdr:nvSpPr>
      <xdr:spPr>
        <a:xfrm>
          <a:off x="748393" y="4640036"/>
          <a:ext cx="9167061" cy="425758"/>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類似団体と比較すると高い水準にある。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これは，ごみ・し尿処理事業や消防事務を単独で行っていることが要因であり，行政サービスの提供方法の差異によるものと考える。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25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6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主な要因としては，新型コロナウイルスワクチン接種等の委託料が増になったことが挙げられる。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また，類似団体平均と比較して</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ポイント上回っている要因としては，市町村合併により保有することになった多くの公共施設において管理経費が必要になったことが挙げられる。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19</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95250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5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44450</xdr:rowOff>
    </xdr:from>
    <xdr:to>
      <xdr:col>65</xdr:col>
      <xdr:colOff>53975</xdr:colOff>
      <xdr:row>19</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ポイントの微増であるが，類似団体平均と比較すると</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ポイント下回っている。微増の要因としては，医療福祉扶助費，施設型給付費の増が挙げられる。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今後も，継続事業内容の見直し，健康寿命の延伸，貧困の連鎖等を防ぐ取り組みにより，社会保障給付費の抑制に努める。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類似団体平均と比較すると</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ポイント上回っているのは，企業債元利償還金等として支出している公営企業会計への出資金が大きな要因に挙げられる。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今後は，公営企業の経営基盤の強化や財政マネジメントの向上等に取り組み，普通会計の負担額を減らしていくよう努める。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146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379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37997"/>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R03</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3.8</a:t>
          </a:r>
          <a:r>
            <a:rPr kumimoji="1" lang="ja-JP" altLang="en-US" sz="1300">
              <a:latin typeface="ＭＳ ゴシック" panose="020B0609070205080204" pitchFamily="49" charset="-128"/>
              <a:ea typeface="ＭＳ ゴシック" panose="020B0609070205080204" pitchFamily="49" charset="-128"/>
            </a:rPr>
            <a:t>から</a:t>
          </a:r>
          <a:r>
            <a:rPr kumimoji="1" lang="en-US" altLang="ja-JP" sz="1300">
              <a:latin typeface="ＭＳ ゴシック" panose="020B0609070205080204" pitchFamily="49" charset="-128"/>
              <a:ea typeface="ＭＳ ゴシック" panose="020B0609070205080204" pitchFamily="49" charset="-128"/>
            </a:rPr>
            <a:t>8.3</a:t>
          </a:r>
          <a:r>
            <a:rPr kumimoji="1" lang="ja-JP" altLang="en-US" sz="1300">
              <a:latin typeface="ＭＳ ゴシック" panose="020B0609070205080204" pitchFamily="49" charset="-128"/>
              <a:ea typeface="ＭＳ ゴシック" panose="020B0609070205080204" pitchFamily="49" charset="-128"/>
            </a:rPr>
            <a:t>に改める。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類似団体と比較して</a:t>
          </a:r>
          <a:r>
            <a:rPr kumimoji="1" lang="en-US" altLang="ja-JP" sz="1300">
              <a:latin typeface="ＭＳ ゴシック" panose="020B0609070205080204" pitchFamily="49" charset="-128"/>
              <a:ea typeface="ＭＳ ゴシック" panose="020B0609070205080204" pitchFamily="49" charset="-128"/>
            </a:rPr>
            <a:t>4.3</a:t>
          </a:r>
          <a:r>
            <a:rPr kumimoji="1" lang="ja-JP" altLang="en-US" sz="1300">
              <a:latin typeface="ＭＳ ゴシック" panose="020B0609070205080204" pitchFamily="49" charset="-128"/>
              <a:ea typeface="ＭＳ ゴシック" panose="020B0609070205080204" pitchFamily="49" charset="-128"/>
            </a:rPr>
            <a:t>ポイント下回っているが，下水道施設・簡易水道施設の維持管理経費等として支出している公営企業会計への補助金が大きな割合を占めることから，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0143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706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01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市債の借入抑制により前年度と比較して</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ポイント減少，類似団体平均と比較すると</a:t>
          </a:r>
          <a:r>
            <a:rPr kumimoji="1" lang="en-US" altLang="ja-JP" sz="1300">
              <a:latin typeface="ＭＳ ゴシック" panose="020B0609070205080204" pitchFamily="49" charset="-128"/>
              <a:ea typeface="ＭＳ ゴシック" panose="020B0609070205080204" pitchFamily="49" charset="-128"/>
            </a:rPr>
            <a:t>4.9</a:t>
          </a:r>
          <a:r>
            <a:rPr kumimoji="1" lang="ja-JP" altLang="en-US" sz="1300">
              <a:latin typeface="ＭＳ ゴシック" panose="020B0609070205080204" pitchFamily="49" charset="-128"/>
              <a:ea typeface="ＭＳ ゴシック" panose="020B0609070205080204" pitchFamily="49" charset="-128"/>
            </a:rPr>
            <a:t>ポイント下回っている。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今後も，借入と償還のバランスに配慮した地方債の発行を実施し，将来の公債費の縮減を図っていく。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56134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96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53848</xdr:rowOff>
    </xdr:from>
    <xdr:to>
      <xdr:col>19</xdr:col>
      <xdr:colOff>187325</xdr:colOff>
      <xdr:row>75</xdr:row>
      <xdr:rowOff>56134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1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53848</xdr:rowOff>
    </xdr:from>
    <xdr:to>
      <xdr:col>15</xdr:col>
      <xdr:colOff>98425</xdr:colOff>
      <xdr:row>75</xdr:row>
      <xdr:rowOff>74422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125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97282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67073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xdr:rowOff>
    </xdr:from>
    <xdr:to>
      <xdr:col>15</xdr:col>
      <xdr:colOff>149225</xdr:colOff>
      <xdr:row>75</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114825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経常収支比率に占める公債費以外の経費は，人件費及び物件費が高い割合を占めており，類似団体平均と同程度の数値となっている。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引き続き，適正な定員管理，週休日の振替制度の活用などを推進し，人件費の抑制に努める。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また，公共施設等再配置計画に基づき，廃止・解体等を進め，施設維持管理に係る経費の抑制に努める。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81</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04672"/>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81</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20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20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127000</xdr:rowOff>
    </xdr:from>
    <xdr:to>
      <xdr:col>69</xdr:col>
      <xdr:colOff>92075</xdr:colOff>
      <xdr:row>81</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430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131063</xdr:rowOff>
    </xdr:from>
    <xdr:to>
      <xdr:col>65</xdr:col>
      <xdr:colOff>53975</xdr:colOff>
      <xdr:row>81</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45990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87274</xdr:rowOff>
    </xdr:from>
    <xdr:to>
      <xdr:col>29</xdr:col>
      <xdr:colOff>127000</xdr:colOff>
      <xdr:row>17</xdr:row>
      <xdr:rowOff>122923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9549"/>
          <a:ext cx="647700" cy="3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122606</xdr:rowOff>
    </xdr:from>
    <xdr:to>
      <xdr:col>26</xdr:col>
      <xdr:colOff>50800</xdr:colOff>
      <xdr:row>17</xdr:row>
      <xdr:rowOff>122923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4881"/>
          <a:ext cx="698500" cy="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122606</xdr:rowOff>
    </xdr:from>
    <xdr:to>
      <xdr:col>22</xdr:col>
      <xdr:colOff>114300</xdr:colOff>
      <xdr:row>17</xdr:row>
      <xdr:rowOff>146837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4881"/>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146837</xdr:rowOff>
    </xdr:from>
    <xdr:to>
      <xdr:col>18</xdr:col>
      <xdr:colOff>177800</xdr:colOff>
      <xdr:row>18</xdr:row>
      <xdr:rowOff>9538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9112"/>
          <a:ext cx="698500" cy="3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36474</xdr:rowOff>
    </xdr:from>
    <xdr:to>
      <xdr:col>29</xdr:col>
      <xdr:colOff>177800</xdr:colOff>
      <xdr:row>17</xdr:row>
      <xdr:rowOff>138074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72123</xdr:rowOff>
    </xdr:from>
    <xdr:to>
      <xdr:col>26</xdr:col>
      <xdr:colOff>101600</xdr:colOff>
      <xdr:row>18</xdr:row>
      <xdr:rowOff>2273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158500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71806</xdr:rowOff>
    </xdr:from>
    <xdr:to>
      <xdr:col>22</xdr:col>
      <xdr:colOff>165100</xdr:colOff>
      <xdr:row>18</xdr:row>
      <xdr:rowOff>1956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12133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0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96037</xdr:rowOff>
    </xdr:from>
    <xdr:to>
      <xdr:col>19</xdr:col>
      <xdr:colOff>38100</xdr:colOff>
      <xdr:row>18</xdr:row>
      <xdr:rowOff>26187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130188</xdr:rowOff>
    </xdr:from>
    <xdr:to>
      <xdr:col>15</xdr:col>
      <xdr:colOff>101600</xdr:colOff>
      <xdr:row>18</xdr:row>
      <xdr:rowOff>60338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49352</xdr:rowOff>
    </xdr:from>
    <xdr:to>
      <xdr:col>29</xdr:col>
      <xdr:colOff>127000</xdr:colOff>
      <xdr:row>38</xdr:row>
      <xdr:rowOff>58401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16952"/>
          <a:ext cx="6477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58401</xdr:rowOff>
    </xdr:from>
    <xdr:to>
      <xdr:col>26</xdr:col>
      <xdr:colOff>50800</xdr:colOff>
      <xdr:row>38</xdr:row>
      <xdr:rowOff>66669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26001"/>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66669</xdr:rowOff>
    </xdr:from>
    <xdr:to>
      <xdr:col>22</xdr:col>
      <xdr:colOff>114300</xdr:colOff>
      <xdr:row>38</xdr:row>
      <xdr:rowOff>75995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34269"/>
          <a:ext cx="698500" cy="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82551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71282</xdr:rowOff>
    </xdr:from>
    <xdr:to>
      <xdr:col>18</xdr:col>
      <xdr:colOff>177800</xdr:colOff>
      <xdr:row>38</xdr:row>
      <xdr:rowOff>75995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38882"/>
          <a:ext cx="698500" cy="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84212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341452</xdr:rowOff>
    </xdr:from>
    <xdr:to>
      <xdr:col>29</xdr:col>
      <xdr:colOff>177800</xdr:colOff>
      <xdr:row>38</xdr:row>
      <xdr:rowOff>100152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250029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7601</xdr:rowOff>
    </xdr:from>
    <xdr:to>
      <xdr:col>26</xdr:col>
      <xdr:colOff>101600</xdr:colOff>
      <xdr:row>38</xdr:row>
      <xdr:rowOff>109201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93978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15869</xdr:rowOff>
    </xdr:from>
    <xdr:to>
      <xdr:col>22</xdr:col>
      <xdr:colOff>165100</xdr:colOff>
      <xdr:row>38</xdr:row>
      <xdr:rowOff>117469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102246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25195</xdr:rowOff>
    </xdr:from>
    <xdr:to>
      <xdr:col>19</xdr:col>
      <xdr:colOff>38100</xdr:colOff>
      <xdr:row>38</xdr:row>
      <xdr:rowOff>126795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111572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20482</xdr:rowOff>
    </xdr:from>
    <xdr:to>
      <xdr:col>15</xdr:col>
      <xdr:colOff>101600</xdr:colOff>
      <xdr:row>38</xdr:row>
      <xdr:rowOff>122082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8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106859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44285</xdr:rowOff>
    </xdr:from>
    <xdr:to>
      <xdr:col>24</xdr:col>
      <xdr:colOff>63500</xdr:colOff>
      <xdr:row>36</xdr:row>
      <xdr:rowOff>78092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6485"/>
          <a:ext cx="8382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78092</xdr:rowOff>
    </xdr:from>
    <xdr:to>
      <xdr:col>19</xdr:col>
      <xdr:colOff>177800</xdr:colOff>
      <xdr:row>36</xdr:row>
      <xdr:rowOff>95021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0292"/>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95021</xdr:rowOff>
    </xdr:from>
    <xdr:to>
      <xdr:col>15</xdr:col>
      <xdr:colOff>50800</xdr:colOff>
      <xdr:row>36</xdr:row>
      <xdr:rowOff>128054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7221"/>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128054</xdr:rowOff>
    </xdr:from>
    <xdr:to>
      <xdr:col>10</xdr:col>
      <xdr:colOff>114300</xdr:colOff>
      <xdr:row>36</xdr:row>
      <xdr:rowOff>161493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0254"/>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164935</xdr:rowOff>
    </xdr:from>
    <xdr:to>
      <xdr:col>24</xdr:col>
      <xdr:colOff>114300</xdr:colOff>
      <xdr:row>36</xdr:row>
      <xdr:rowOff>95085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143362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27292</xdr:rowOff>
    </xdr:from>
    <xdr:to>
      <xdr:col>20</xdr:col>
      <xdr:colOff>38100</xdr:colOff>
      <xdr:row>36</xdr:row>
      <xdr:rowOff>128892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120019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44221</xdr:rowOff>
    </xdr:from>
    <xdr:to>
      <xdr:col>15</xdr:col>
      <xdr:colOff>101600</xdr:colOff>
      <xdr:row>36</xdr:row>
      <xdr:rowOff>145821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162348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77254</xdr:rowOff>
    </xdr:from>
    <xdr:to>
      <xdr:col>10</xdr:col>
      <xdr:colOff>165100</xdr:colOff>
      <xdr:row>37</xdr:row>
      <xdr:rowOff>7404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23931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110693</xdr:rowOff>
    </xdr:from>
    <xdr:to>
      <xdr:col>6</xdr:col>
      <xdr:colOff>38100</xdr:colOff>
      <xdr:row>37</xdr:row>
      <xdr:rowOff>40843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57370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135775</xdr:rowOff>
    </xdr:from>
    <xdr:to>
      <xdr:col>24</xdr:col>
      <xdr:colOff>63500</xdr:colOff>
      <xdr:row>57</xdr:row>
      <xdr:rowOff>155965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8425"/>
          <a:ext cx="838200" cy="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144213</xdr:rowOff>
    </xdr:from>
    <xdr:to>
      <xdr:col>19</xdr:col>
      <xdr:colOff>177800</xdr:colOff>
      <xdr:row>57</xdr:row>
      <xdr:rowOff>155965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16863"/>
          <a:ext cx="889000" cy="1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144213</xdr:rowOff>
    </xdr:from>
    <xdr:to>
      <xdr:col>15</xdr:col>
      <xdr:colOff>50800</xdr:colOff>
      <xdr:row>57</xdr:row>
      <xdr:rowOff>164958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16863"/>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164958</xdr:rowOff>
    </xdr:from>
    <xdr:to>
      <xdr:col>10</xdr:col>
      <xdr:colOff>114300</xdr:colOff>
      <xdr:row>58</xdr:row>
      <xdr:rowOff>581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37608"/>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84975</xdr:rowOff>
    </xdr:from>
    <xdr:to>
      <xdr:col>24</xdr:col>
      <xdr:colOff>114300</xdr:colOff>
      <xdr:row>58</xdr:row>
      <xdr:rowOff>15125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105165</xdr:rowOff>
    </xdr:from>
    <xdr:to>
      <xdr:col>20</xdr:col>
      <xdr:colOff>38100</xdr:colOff>
      <xdr:row>58</xdr:row>
      <xdr:rowOff>35315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26442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93413</xdr:rowOff>
    </xdr:from>
    <xdr:to>
      <xdr:col>15</xdr:col>
      <xdr:colOff>101600</xdr:colOff>
      <xdr:row>58</xdr:row>
      <xdr:rowOff>23563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114158</xdr:rowOff>
    </xdr:from>
    <xdr:to>
      <xdr:col>10</xdr:col>
      <xdr:colOff>165100</xdr:colOff>
      <xdr:row>58</xdr:row>
      <xdr:rowOff>44308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7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121231</xdr:rowOff>
    </xdr:from>
    <xdr:to>
      <xdr:col>6</xdr:col>
      <xdr:colOff>38100</xdr:colOff>
      <xdr:row>58</xdr:row>
      <xdr:rowOff>51381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17416</xdr:rowOff>
    </xdr:from>
    <xdr:to>
      <xdr:col>24</xdr:col>
      <xdr:colOff>63500</xdr:colOff>
      <xdr:row>78</xdr:row>
      <xdr:rowOff>20388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9051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20388</xdr:rowOff>
    </xdr:from>
    <xdr:to>
      <xdr:col>19</xdr:col>
      <xdr:colOff>177800</xdr:colOff>
      <xdr:row>78</xdr:row>
      <xdr:rowOff>80052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348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80052</xdr:rowOff>
    </xdr:from>
    <xdr:to>
      <xdr:col>15</xdr:col>
      <xdr:colOff>50800</xdr:colOff>
      <xdr:row>78</xdr:row>
      <xdr:rowOff>129299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3152"/>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42769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121608</xdr:rowOff>
    </xdr:from>
    <xdr:to>
      <xdr:col>10</xdr:col>
      <xdr:colOff>114300</xdr:colOff>
      <xdr:row>78</xdr:row>
      <xdr:rowOff>129299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4708"/>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138066</xdr:rowOff>
    </xdr:from>
    <xdr:to>
      <xdr:col>24</xdr:col>
      <xdr:colOff>114300</xdr:colOff>
      <xdr:row>78</xdr:row>
      <xdr:rowOff>68216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160943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141038</xdr:rowOff>
    </xdr:from>
    <xdr:to>
      <xdr:col>20</xdr:col>
      <xdr:colOff>38100</xdr:colOff>
      <xdr:row>78</xdr:row>
      <xdr:rowOff>71188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87715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29252</xdr:rowOff>
    </xdr:from>
    <xdr:to>
      <xdr:col>15</xdr:col>
      <xdr:colOff>101600</xdr:colOff>
      <xdr:row>78</xdr:row>
      <xdr:rowOff>130852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147379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78499</xdr:rowOff>
    </xdr:from>
    <xdr:to>
      <xdr:col>10</xdr:col>
      <xdr:colOff>165100</xdr:colOff>
      <xdr:row>79</xdr:row>
      <xdr:rowOff>8649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25176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70808</xdr:rowOff>
    </xdr:from>
    <xdr:to>
      <xdr:col>6</xdr:col>
      <xdr:colOff>38100</xdr:colOff>
      <xdr:row>79</xdr:row>
      <xdr:rowOff>958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17485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1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43407</xdr:rowOff>
    </xdr:from>
    <xdr:to>
      <xdr:col>24</xdr:col>
      <xdr:colOff>63500</xdr:colOff>
      <xdr:row>98</xdr:row>
      <xdr:rowOff>31459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74057"/>
          <a:ext cx="838200" cy="1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31459</xdr:rowOff>
    </xdr:from>
    <xdr:to>
      <xdr:col>19</xdr:col>
      <xdr:colOff>177800</xdr:colOff>
      <xdr:row>98</xdr:row>
      <xdr:rowOff>79418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3559"/>
          <a:ext cx="889000" cy="4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79418</xdr:rowOff>
    </xdr:from>
    <xdr:to>
      <xdr:col>15</xdr:col>
      <xdr:colOff>50800</xdr:colOff>
      <xdr:row>98</xdr:row>
      <xdr:rowOff>100228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81518"/>
          <a:ext cx="889000" cy="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99428</xdr:rowOff>
    </xdr:from>
    <xdr:to>
      <xdr:col>10</xdr:col>
      <xdr:colOff>114300</xdr:colOff>
      <xdr:row>98</xdr:row>
      <xdr:rowOff>100228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0152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164057</xdr:rowOff>
    </xdr:from>
    <xdr:to>
      <xdr:col>24</xdr:col>
      <xdr:colOff>114300</xdr:colOff>
      <xdr:row>97</xdr:row>
      <xdr:rowOff>94207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142484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152109</xdr:rowOff>
    </xdr:from>
    <xdr:to>
      <xdr:col>20</xdr:col>
      <xdr:colOff>38100</xdr:colOff>
      <xdr:row>98</xdr:row>
      <xdr:rowOff>82259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73386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28618</xdr:rowOff>
    </xdr:from>
    <xdr:to>
      <xdr:col>15</xdr:col>
      <xdr:colOff>101600</xdr:colOff>
      <xdr:row>98</xdr:row>
      <xdr:rowOff>130218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121345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49428</xdr:rowOff>
    </xdr:from>
    <xdr:to>
      <xdr:col>10</xdr:col>
      <xdr:colOff>165100</xdr:colOff>
      <xdr:row>98</xdr:row>
      <xdr:rowOff>151028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142155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48628</xdr:rowOff>
    </xdr:from>
    <xdr:to>
      <xdr:col>6</xdr:col>
      <xdr:colOff>38100</xdr:colOff>
      <xdr:row>98</xdr:row>
      <xdr:rowOff>150228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141355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117751</xdr:rowOff>
    </xdr:from>
    <xdr:to>
      <xdr:col>55</xdr:col>
      <xdr:colOff>0</xdr:colOff>
      <xdr:row>38</xdr:row>
      <xdr:rowOff>15829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18501"/>
          <a:ext cx="838200" cy="4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117751</xdr:rowOff>
    </xdr:from>
    <xdr:to>
      <xdr:col>50</xdr:col>
      <xdr:colOff>114300</xdr:colOff>
      <xdr:row>38</xdr:row>
      <xdr:rowOff>9120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18501"/>
          <a:ext cx="889000" cy="4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9120</xdr:rowOff>
    </xdr:from>
    <xdr:to>
      <xdr:col>45</xdr:col>
      <xdr:colOff>177800</xdr:colOff>
      <xdr:row>38</xdr:row>
      <xdr:rowOff>98701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4220"/>
          <a:ext cx="889000" cy="8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75243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98701</xdr:rowOff>
    </xdr:from>
    <xdr:to>
      <xdr:col>41</xdr:col>
      <xdr:colOff>50800</xdr:colOff>
      <xdr:row>38</xdr:row>
      <xdr:rowOff>109529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13801"/>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89679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93051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136479</xdr:rowOff>
    </xdr:from>
    <xdr:to>
      <xdr:col>55</xdr:col>
      <xdr:colOff>50800</xdr:colOff>
      <xdr:row>38</xdr:row>
      <xdr:rowOff>66629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51406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66951</xdr:rowOff>
    </xdr:from>
    <xdr:to>
      <xdr:col>50</xdr:col>
      <xdr:colOff>165100</xdr:colOff>
      <xdr:row>35</xdr:row>
      <xdr:rowOff>168551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159678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129770</xdr:rowOff>
    </xdr:from>
    <xdr:to>
      <xdr:col>46</xdr:col>
      <xdr:colOff>38100</xdr:colOff>
      <xdr:row>38</xdr:row>
      <xdr:rowOff>59920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51047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47901</xdr:rowOff>
    </xdr:from>
    <xdr:to>
      <xdr:col>41</xdr:col>
      <xdr:colOff>101600</xdr:colOff>
      <xdr:row>38</xdr:row>
      <xdr:rowOff>149501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140628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58729</xdr:rowOff>
    </xdr:from>
    <xdr:to>
      <xdr:col>36</xdr:col>
      <xdr:colOff>165100</xdr:colOff>
      <xdr:row>38</xdr:row>
      <xdr:rowOff>160329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151456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66800</xdr:rowOff>
    </xdr:from>
    <xdr:to>
      <xdr:col>55</xdr:col>
      <xdr:colOff>0</xdr:colOff>
      <xdr:row>57</xdr:row>
      <xdr:rowOff>21134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8000"/>
          <a:ext cx="838200" cy="1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66800</xdr:rowOff>
    </xdr:from>
    <xdr:to>
      <xdr:col>50</xdr:col>
      <xdr:colOff>114300</xdr:colOff>
      <xdr:row>56</xdr:row>
      <xdr:rowOff>116812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8000"/>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116812</xdr:rowOff>
    </xdr:from>
    <xdr:to>
      <xdr:col>45</xdr:col>
      <xdr:colOff>177800</xdr:colOff>
      <xdr:row>56</xdr:row>
      <xdr:rowOff>167580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18012"/>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167580</xdr:rowOff>
    </xdr:from>
    <xdr:to>
      <xdr:col>41</xdr:col>
      <xdr:colOff>50800</xdr:colOff>
      <xdr:row>57</xdr:row>
      <xdr:rowOff>51131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68780"/>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141784</xdr:rowOff>
    </xdr:from>
    <xdr:to>
      <xdr:col>55</xdr:col>
      <xdr:colOff>50800</xdr:colOff>
      <xdr:row>57</xdr:row>
      <xdr:rowOff>71934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120211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16000</xdr:rowOff>
    </xdr:from>
    <xdr:to>
      <xdr:col>50</xdr:col>
      <xdr:colOff>165100</xdr:colOff>
      <xdr:row>56</xdr:row>
      <xdr:rowOff>117600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108727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66012</xdr:rowOff>
    </xdr:from>
    <xdr:to>
      <xdr:col>46</xdr:col>
      <xdr:colOff>38100</xdr:colOff>
      <xdr:row>56</xdr:row>
      <xdr:rowOff>167612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12689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4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116780</xdr:rowOff>
    </xdr:from>
    <xdr:to>
      <xdr:col>41</xdr:col>
      <xdr:colOff>101600</xdr:colOff>
      <xdr:row>57</xdr:row>
      <xdr:rowOff>46930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38057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xdr:rowOff>
    </xdr:from>
    <xdr:to>
      <xdr:col>36</xdr:col>
      <xdr:colOff>165100</xdr:colOff>
      <xdr:row>57</xdr:row>
      <xdr:rowOff>101931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93058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149513</xdr:rowOff>
    </xdr:from>
    <xdr:to>
      <xdr:col>55</xdr:col>
      <xdr:colOff>0</xdr:colOff>
      <xdr:row>76</xdr:row>
      <xdr:rowOff>166160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79713"/>
          <a:ext cx="8382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166160</xdr:rowOff>
    </xdr:from>
    <xdr:to>
      <xdr:col>50</xdr:col>
      <xdr:colOff>114300</xdr:colOff>
      <xdr:row>77</xdr:row>
      <xdr:rowOff>30372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9636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30372</xdr:rowOff>
    </xdr:from>
    <xdr:to>
      <xdr:col>45</xdr:col>
      <xdr:colOff>177800</xdr:colOff>
      <xdr:row>77</xdr:row>
      <xdr:rowOff>62548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32022"/>
          <a:ext cx="8890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62548</xdr:rowOff>
    </xdr:from>
    <xdr:to>
      <xdr:col>41</xdr:col>
      <xdr:colOff>50800</xdr:colOff>
      <xdr:row>77</xdr:row>
      <xdr:rowOff>112268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6419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98713</xdr:rowOff>
    </xdr:from>
    <xdr:to>
      <xdr:col>55</xdr:col>
      <xdr:colOff>50800</xdr:colOff>
      <xdr:row>77</xdr:row>
      <xdr:rowOff>28863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121590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115360</xdr:rowOff>
    </xdr:from>
    <xdr:to>
      <xdr:col>50</xdr:col>
      <xdr:colOff>165100</xdr:colOff>
      <xdr:row>77</xdr:row>
      <xdr:rowOff>45510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62037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151022</xdr:rowOff>
    </xdr:from>
    <xdr:to>
      <xdr:col>46</xdr:col>
      <xdr:colOff>38100</xdr:colOff>
      <xdr:row>77</xdr:row>
      <xdr:rowOff>81172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97699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11748</xdr:rowOff>
    </xdr:from>
    <xdr:to>
      <xdr:col>41</xdr:col>
      <xdr:colOff>101600</xdr:colOff>
      <xdr:row>77</xdr:row>
      <xdr:rowOff>113348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129875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61468</xdr:rowOff>
    </xdr:from>
    <xdr:to>
      <xdr:col>36</xdr:col>
      <xdr:colOff>165100</xdr:colOff>
      <xdr:row>77</xdr:row>
      <xdr:rowOff>163068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154195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77905</xdr:rowOff>
    </xdr:from>
    <xdr:to>
      <xdr:col>55</xdr:col>
      <xdr:colOff>0</xdr:colOff>
      <xdr:row>98</xdr:row>
      <xdr:rowOff>46509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08555"/>
          <a:ext cx="838200" cy="1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77905</xdr:rowOff>
    </xdr:from>
    <xdr:to>
      <xdr:col>50</xdr:col>
      <xdr:colOff>114300</xdr:colOff>
      <xdr:row>97</xdr:row>
      <xdr:rowOff>92988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08555"/>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92988</xdr:rowOff>
    </xdr:from>
    <xdr:to>
      <xdr:col>45</xdr:col>
      <xdr:colOff>177800</xdr:colOff>
      <xdr:row>97</xdr:row>
      <xdr:rowOff>117109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23638"/>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117109</xdr:rowOff>
    </xdr:from>
    <xdr:to>
      <xdr:col>41</xdr:col>
      <xdr:colOff>50800</xdr:colOff>
      <xdr:row>97</xdr:row>
      <xdr:rowOff>130418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47759"/>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167159</xdr:rowOff>
    </xdr:from>
    <xdr:to>
      <xdr:col>55</xdr:col>
      <xdr:colOff>50800</xdr:colOff>
      <xdr:row>98</xdr:row>
      <xdr:rowOff>97309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82086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27105</xdr:rowOff>
    </xdr:from>
    <xdr:to>
      <xdr:col>50</xdr:col>
      <xdr:colOff>165100</xdr:colOff>
      <xdr:row>97</xdr:row>
      <xdr:rowOff>128705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145232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42188</xdr:rowOff>
    </xdr:from>
    <xdr:to>
      <xdr:col>46</xdr:col>
      <xdr:colOff>38100</xdr:colOff>
      <xdr:row>97</xdr:row>
      <xdr:rowOff>143788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160315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66309</xdr:rowOff>
    </xdr:from>
    <xdr:to>
      <xdr:col>41</xdr:col>
      <xdr:colOff>101600</xdr:colOff>
      <xdr:row>97</xdr:row>
      <xdr:rowOff>167909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79618</xdr:rowOff>
    </xdr:from>
    <xdr:to>
      <xdr:col>36</xdr:col>
      <xdr:colOff>165100</xdr:colOff>
      <xdr:row>98</xdr:row>
      <xdr:rowOff>9768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26295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8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133688</xdr:rowOff>
    </xdr:from>
    <xdr:to>
      <xdr:col>85</xdr:col>
      <xdr:colOff>127000</xdr:colOff>
      <xdr:row>38</xdr:row>
      <xdr:rowOff>16496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77338"/>
          <a:ext cx="8382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133688</xdr:rowOff>
    </xdr:from>
    <xdr:to>
      <xdr:col>81</xdr:col>
      <xdr:colOff>50800</xdr:colOff>
      <xdr:row>37</xdr:row>
      <xdr:rowOff>160269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77338"/>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160269</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3919"/>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21548</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664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137146</xdr:rowOff>
    </xdr:from>
    <xdr:to>
      <xdr:col>85</xdr:col>
      <xdr:colOff>177800</xdr:colOff>
      <xdr:row>38</xdr:row>
      <xdr:rowOff>67296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82888</xdr:rowOff>
    </xdr:from>
    <xdr:to>
      <xdr:col>81</xdr:col>
      <xdr:colOff>101600</xdr:colOff>
      <xdr:row>38</xdr:row>
      <xdr:rowOff>13038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29565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109468</xdr:rowOff>
    </xdr:from>
    <xdr:to>
      <xdr:col>76</xdr:col>
      <xdr:colOff>165100</xdr:colOff>
      <xdr:row>38</xdr:row>
      <xdr:rowOff>39618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30746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142198</xdr:rowOff>
    </xdr:from>
    <xdr:to>
      <xdr:col>67</xdr:col>
      <xdr:colOff>101600</xdr:colOff>
      <xdr:row>38</xdr:row>
      <xdr:rowOff>72348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63475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121193</xdr:rowOff>
    </xdr:from>
    <xdr:to>
      <xdr:col>85</xdr:col>
      <xdr:colOff>127000</xdr:colOff>
      <xdr:row>78</xdr:row>
      <xdr:rowOff>123420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94293"/>
          <a:ext cx="8382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123420</xdr:rowOff>
    </xdr:from>
    <xdr:to>
      <xdr:col>81</xdr:col>
      <xdr:colOff>50800</xdr:colOff>
      <xdr:row>78</xdr:row>
      <xdr:rowOff>129037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96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121408</xdr:rowOff>
    </xdr:from>
    <xdr:to>
      <xdr:col>76</xdr:col>
      <xdr:colOff>114300</xdr:colOff>
      <xdr:row>78</xdr:row>
      <xdr:rowOff>129037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94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119058</xdr:rowOff>
    </xdr:from>
    <xdr:to>
      <xdr:col>71</xdr:col>
      <xdr:colOff>177800</xdr:colOff>
      <xdr:row>78</xdr:row>
      <xdr:rowOff>121408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92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70393</xdr:rowOff>
    </xdr:from>
    <xdr:to>
      <xdr:col>85</xdr:col>
      <xdr:colOff>177800</xdr:colOff>
      <xdr:row>79</xdr:row>
      <xdr:rowOff>543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4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156770</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72620</xdr:rowOff>
    </xdr:from>
    <xdr:to>
      <xdr:col>81</xdr:col>
      <xdr:colOff>101600</xdr:colOff>
      <xdr:row>79</xdr:row>
      <xdr:rowOff>2770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165347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78237</xdr:rowOff>
    </xdr:from>
    <xdr:to>
      <xdr:col>76</xdr:col>
      <xdr:colOff>165100</xdr:colOff>
      <xdr:row>79</xdr:row>
      <xdr:rowOff>8387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170964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70608</xdr:rowOff>
    </xdr:from>
    <xdr:to>
      <xdr:col>72</xdr:col>
      <xdr:colOff>38100</xdr:colOff>
      <xdr:row>79</xdr:row>
      <xdr:rowOff>758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163335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68258</xdr:rowOff>
    </xdr:from>
    <xdr:to>
      <xdr:col>67</xdr:col>
      <xdr:colOff>101600</xdr:colOff>
      <xdr:row>78</xdr:row>
      <xdr:rowOff>169858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4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160985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80456</xdr:rowOff>
    </xdr:from>
    <xdr:to>
      <xdr:col>85</xdr:col>
      <xdr:colOff>127000</xdr:colOff>
      <xdr:row>98</xdr:row>
      <xdr:rowOff>110818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82556"/>
          <a:ext cx="8382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110818</xdr:rowOff>
    </xdr:from>
    <xdr:to>
      <xdr:col>81</xdr:col>
      <xdr:colOff>50800</xdr:colOff>
      <xdr:row>98</xdr:row>
      <xdr:rowOff>122717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12918"/>
          <a:ext cx="8890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114666</xdr:rowOff>
    </xdr:from>
    <xdr:to>
      <xdr:col>76</xdr:col>
      <xdr:colOff>114300</xdr:colOff>
      <xdr:row>98</xdr:row>
      <xdr:rowOff>122717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16766"/>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104209</xdr:rowOff>
    </xdr:from>
    <xdr:to>
      <xdr:col>71</xdr:col>
      <xdr:colOff>177800</xdr:colOff>
      <xdr:row>98</xdr:row>
      <xdr:rowOff>114666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063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29656</xdr:rowOff>
    </xdr:from>
    <xdr:to>
      <xdr:col>85</xdr:col>
      <xdr:colOff>177800</xdr:colOff>
      <xdr:row>98</xdr:row>
      <xdr:rowOff>131256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60018</xdr:rowOff>
    </xdr:from>
    <xdr:to>
      <xdr:col>81</xdr:col>
      <xdr:colOff>101600</xdr:colOff>
      <xdr:row>98</xdr:row>
      <xdr:rowOff>161618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152745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71917</xdr:rowOff>
    </xdr:from>
    <xdr:to>
      <xdr:col>76</xdr:col>
      <xdr:colOff>165100</xdr:colOff>
      <xdr:row>99</xdr:row>
      <xdr:rowOff>2067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164644</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63866</xdr:rowOff>
    </xdr:from>
    <xdr:to>
      <xdr:col>72</xdr:col>
      <xdr:colOff>38100</xdr:colOff>
      <xdr:row>98</xdr:row>
      <xdr:rowOff>165466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53409</xdr:rowOff>
    </xdr:from>
    <xdr:to>
      <xdr:col>67</xdr:col>
      <xdr:colOff>101600</xdr:colOff>
      <xdr:row>98</xdr:row>
      <xdr:rowOff>155009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146136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36144</xdr:rowOff>
    </xdr:from>
    <xdr:to>
      <xdr:col>116</xdr:col>
      <xdr:colOff>63500</xdr:colOff>
      <xdr:row>37</xdr:row>
      <xdr:rowOff>93866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379794"/>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93866</xdr:rowOff>
    </xdr:from>
    <xdr:to>
      <xdr:col>111</xdr:col>
      <xdr:colOff>177800</xdr:colOff>
      <xdr:row>39</xdr:row>
      <xdr:rowOff>6959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437516"/>
          <a:ext cx="889000" cy="2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169570</xdr:rowOff>
    </xdr:from>
    <xdr:to>
      <xdr:col>107</xdr:col>
      <xdr:colOff>50800</xdr:colOff>
      <xdr:row>39</xdr:row>
      <xdr:rowOff>6959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846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169570</xdr:rowOff>
    </xdr:from>
    <xdr:to>
      <xdr:col>102</xdr:col>
      <xdr:colOff>114300</xdr:colOff>
      <xdr:row>39</xdr:row>
      <xdr:rowOff>43802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84670"/>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156794</xdr:rowOff>
    </xdr:from>
    <xdr:to>
      <xdr:col>116</xdr:col>
      <xdr:colOff>114300</xdr:colOff>
      <xdr:row>37</xdr:row>
      <xdr:rowOff>86944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8221</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1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43066</xdr:rowOff>
    </xdr:from>
    <xdr:to>
      <xdr:col>112</xdr:col>
      <xdr:colOff>38100</xdr:colOff>
      <xdr:row>37</xdr:row>
      <xdr:rowOff>144666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3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161193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6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127609</xdr:rowOff>
    </xdr:from>
    <xdr:to>
      <xdr:col>107</xdr:col>
      <xdr:colOff>101600</xdr:colOff>
      <xdr:row>39</xdr:row>
      <xdr:rowOff>57759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48886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118770</xdr:rowOff>
    </xdr:from>
    <xdr:to>
      <xdr:col>102</xdr:col>
      <xdr:colOff>165100</xdr:colOff>
      <xdr:row>39</xdr:row>
      <xdr:rowOff>48920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40047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39840</xdr:rowOff>
    </xdr:from>
    <xdr:to>
      <xdr:col>116</xdr:col>
      <xdr:colOff>63500</xdr:colOff>
      <xdr:row>59</xdr:row>
      <xdr:rowOff>40811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55390"/>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37649</xdr:rowOff>
    </xdr:from>
    <xdr:to>
      <xdr:col>111</xdr:col>
      <xdr:colOff>177800</xdr:colOff>
      <xdr:row>59</xdr:row>
      <xdr:rowOff>39840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53199"/>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37649</xdr:rowOff>
    </xdr:from>
    <xdr:to>
      <xdr:col>107</xdr:col>
      <xdr:colOff>50800</xdr:colOff>
      <xdr:row>59</xdr:row>
      <xdr:rowOff>38221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319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22961</xdr:rowOff>
    </xdr:from>
    <xdr:to>
      <xdr:col>102</xdr:col>
      <xdr:colOff>114300</xdr:colOff>
      <xdr:row>59</xdr:row>
      <xdr:rowOff>38221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8511"/>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161461</xdr:rowOff>
    </xdr:from>
    <xdr:to>
      <xdr:col>116</xdr:col>
      <xdr:colOff>114300</xdr:colOff>
      <xdr:row>59</xdr:row>
      <xdr:rowOff>91611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76388</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160490</xdr:rowOff>
    </xdr:from>
    <xdr:to>
      <xdr:col>112</xdr:col>
      <xdr:colOff>38100</xdr:colOff>
      <xdr:row>59</xdr:row>
      <xdr:rowOff>90640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81767</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158299</xdr:rowOff>
    </xdr:from>
    <xdr:to>
      <xdr:col>107</xdr:col>
      <xdr:colOff>101600</xdr:colOff>
      <xdr:row>59</xdr:row>
      <xdr:rowOff>88449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79576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9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158871</xdr:rowOff>
    </xdr:from>
    <xdr:to>
      <xdr:col>102</xdr:col>
      <xdr:colOff>165100</xdr:colOff>
      <xdr:row>59</xdr:row>
      <xdr:rowOff>89021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80148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95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143611</xdr:rowOff>
    </xdr:from>
    <xdr:to>
      <xdr:col>98</xdr:col>
      <xdr:colOff>38100</xdr:colOff>
      <xdr:row>59</xdr:row>
      <xdr:rowOff>73761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64888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19441</xdr:rowOff>
    </xdr:from>
    <xdr:to>
      <xdr:col>116</xdr:col>
      <xdr:colOff>63500</xdr:colOff>
      <xdr:row>77</xdr:row>
      <xdr:rowOff>36128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221091"/>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36128</xdr:rowOff>
    </xdr:from>
    <xdr:to>
      <xdr:col>111</xdr:col>
      <xdr:colOff>177800</xdr:colOff>
      <xdr:row>77</xdr:row>
      <xdr:rowOff>41239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37778"/>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86077</xdr:rowOff>
    </xdr:from>
    <xdr:to>
      <xdr:col>107</xdr:col>
      <xdr:colOff>50800</xdr:colOff>
      <xdr:row>77</xdr:row>
      <xdr:rowOff>41239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944827"/>
          <a:ext cx="889000" cy="2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42762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68426</xdr:rowOff>
    </xdr:from>
    <xdr:to>
      <xdr:col>102</xdr:col>
      <xdr:colOff>114300</xdr:colOff>
      <xdr:row>75</xdr:row>
      <xdr:rowOff>86077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27176"/>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140091</xdr:rowOff>
    </xdr:from>
    <xdr:to>
      <xdr:col>116</xdr:col>
      <xdr:colOff>114300</xdr:colOff>
      <xdr:row>77</xdr:row>
      <xdr:rowOff>70241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118518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156778</xdr:rowOff>
    </xdr:from>
    <xdr:to>
      <xdr:col>112</xdr:col>
      <xdr:colOff>38100</xdr:colOff>
      <xdr:row>77</xdr:row>
      <xdr:rowOff>86928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161889</xdr:rowOff>
    </xdr:from>
    <xdr:to>
      <xdr:col>107</xdr:col>
      <xdr:colOff>101600</xdr:colOff>
      <xdr:row>77</xdr:row>
      <xdr:rowOff>92039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83166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35277</xdr:rowOff>
    </xdr:from>
    <xdr:to>
      <xdr:col>102</xdr:col>
      <xdr:colOff>165100</xdr:colOff>
      <xdr:row>75</xdr:row>
      <xdr:rowOff>136877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153404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17626</xdr:rowOff>
    </xdr:from>
    <xdr:to>
      <xdr:col>98</xdr:col>
      <xdr:colOff>38100</xdr:colOff>
      <xdr:row>75</xdr:row>
      <xdr:rowOff>119226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135753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532,217</a:t>
          </a:r>
          <a:r>
            <a:rPr kumimoji="1" lang="ja-JP" altLang="en-US" sz="1300">
              <a:latin typeface="ＭＳ ゴシック" panose="020B0609070205080204" pitchFamily="49" charset="-128"/>
              <a:ea typeface="ＭＳ ゴシック" panose="020B0609070205080204" pitchFamily="49" charset="-128"/>
            </a:rPr>
            <a:t>円となっている。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主な項目としては，普通建設事業費は，住民一人当たり</a:t>
          </a:r>
          <a:r>
            <a:rPr kumimoji="1" lang="en-US" altLang="ja-JP" sz="1300">
              <a:latin typeface="ＭＳ ゴシック" panose="020B0609070205080204" pitchFamily="49" charset="-128"/>
              <a:ea typeface="ＭＳ ゴシック" panose="020B0609070205080204" pitchFamily="49" charset="-128"/>
            </a:rPr>
            <a:t>63,433</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円となっており，類似団体平均と比較すると</a:t>
          </a:r>
          <a:r>
            <a:rPr kumimoji="1" lang="en-US" altLang="ja-JP" sz="1300">
              <a:latin typeface="ＭＳ ゴシック" panose="020B0609070205080204" pitchFamily="49" charset="-128"/>
              <a:ea typeface="ＭＳ ゴシック" panose="020B0609070205080204" pitchFamily="49" charset="-128"/>
            </a:rPr>
            <a:t>33,036</a:t>
          </a:r>
          <a:r>
            <a:rPr kumimoji="1" lang="ja-JP" altLang="en-US" sz="1300">
              <a:latin typeface="ＭＳ ゴシック" panose="020B0609070205080204" pitchFamily="49" charset="-128"/>
              <a:ea typeface="ＭＳ ゴシック" panose="020B0609070205080204" pitchFamily="49" charset="-128"/>
            </a:rPr>
            <a:t>円下回っているが，今後，公共施設等の老朽化による維持補修費や建て替えに伴う整備費が見込まれるため，公共施設等再配置計画に基づき，公共施設の集約化・複合化を進めることにより，施設保有量の適正化に取り組むとともに施設の適正な管理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補助費等は，主に下水道施設・簡易水道施設の維持管理等の経費であり，</a:t>
          </a:r>
          <a:r>
            <a:rPr kumimoji="1" lang="en-US" altLang="ja-JP" sz="1300">
              <a:latin typeface="ＭＳ ゴシック" panose="020B0609070205080204" pitchFamily="49" charset="-128"/>
              <a:ea typeface="ＭＳ ゴシック" panose="020B0609070205080204" pitchFamily="49" charset="-128"/>
            </a:rPr>
            <a:t>R02</a:t>
          </a:r>
          <a:r>
            <a:rPr kumimoji="1" lang="ja-JP" altLang="en-US" sz="1300">
              <a:latin typeface="ＭＳ ゴシック" panose="020B0609070205080204" pitchFamily="49" charset="-128"/>
              <a:ea typeface="ＭＳ ゴシック" panose="020B0609070205080204" pitchFamily="49" charset="-128"/>
            </a:rPr>
            <a:t>は特別定額給付金給付事業により高い数値になっていたが，</a:t>
          </a:r>
          <a:r>
            <a:rPr kumimoji="1" lang="en-US" altLang="ja-JP" sz="1300">
              <a:latin typeface="ＭＳ ゴシック" panose="020B0609070205080204" pitchFamily="49" charset="-128"/>
              <a:ea typeface="ＭＳ ゴシック" panose="020B0609070205080204" pitchFamily="49" charset="-128"/>
            </a:rPr>
            <a:t>R03</a:t>
          </a:r>
          <a:r>
            <a:rPr kumimoji="1" lang="ja-JP" altLang="en-US" sz="1300">
              <a:latin typeface="ＭＳ ゴシック" panose="020B0609070205080204" pitchFamily="49" charset="-128"/>
              <a:ea typeface="ＭＳ ゴシック" panose="020B0609070205080204" pitchFamily="49" charset="-128"/>
            </a:rPr>
            <a:t>は前々年並みの数値となっている。投資及び出資金は，下水道事業等会計への企業債元利償還金相当額の支出が増額したことから，前年度と比較して</a:t>
          </a:r>
          <a:r>
            <a:rPr kumimoji="1" lang="en-US" altLang="ja-JP" sz="1300">
              <a:latin typeface="ＭＳ ゴシック" panose="020B0609070205080204" pitchFamily="49" charset="-128"/>
              <a:ea typeface="ＭＳ ゴシック" panose="020B0609070205080204" pitchFamily="49" charset="-128"/>
            </a:rPr>
            <a:t>1,515</a:t>
          </a:r>
          <a:r>
            <a:rPr kumimoji="1" lang="ja-JP" altLang="en-US" sz="1300">
              <a:latin typeface="ＭＳ ゴシック" panose="020B0609070205080204" pitchFamily="49" charset="-128"/>
              <a:ea typeface="ＭＳ ゴシック" panose="020B0609070205080204" pitchFamily="49" charset="-128"/>
            </a:rPr>
            <a:t>円増加している。補助費等や投資及び出資金は，公共企業の経営基盤の強化や財政マネジメントの向上等に取り組み，普通会計の負担額を減らしていくよう努める。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49,236
49,034
371.99
27,890,315
26,204,284
1,524,534
15,602,900
18,182,253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151511</xdr:rowOff>
    </xdr:from>
    <xdr:to>
      <xdr:col>24</xdr:col>
      <xdr:colOff>63500</xdr:colOff>
      <xdr:row>37</xdr:row>
      <xdr:rowOff>11303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371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xdr:rowOff>
    </xdr:from>
    <xdr:to>
      <xdr:col>19</xdr:col>
      <xdr:colOff>177800</xdr:colOff>
      <xdr:row>37</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88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169037</xdr:rowOff>
    </xdr:from>
    <xdr:to>
      <xdr:col>15</xdr:col>
      <xdr:colOff>50800</xdr:colOff>
      <xdr:row>37</xdr:row>
      <xdr:rowOff>5207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1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163703</xdr:rowOff>
    </xdr:from>
    <xdr:to>
      <xdr:col>10</xdr:col>
      <xdr:colOff>114300</xdr:colOff>
      <xdr:row>36</xdr:row>
      <xdr:rowOff>169037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590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100711</xdr:rowOff>
    </xdr:from>
    <xdr:to>
      <xdr:col>24</xdr:col>
      <xdr:colOff>114300</xdr:colOff>
      <xdr:row>37</xdr:row>
      <xdr:rowOff>30861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131953</xdr:rowOff>
    </xdr:from>
    <xdr:to>
      <xdr:col>20</xdr:col>
      <xdr:colOff>38100</xdr:colOff>
      <xdr:row>37</xdr:row>
      <xdr:rowOff>62103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53230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125857</xdr:rowOff>
    </xdr:from>
    <xdr:to>
      <xdr:col>15</xdr:col>
      <xdr:colOff>101600</xdr:colOff>
      <xdr:row>37</xdr:row>
      <xdr:rowOff>56007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118237</xdr:rowOff>
    </xdr:from>
    <xdr:to>
      <xdr:col>10</xdr:col>
      <xdr:colOff>165100</xdr:colOff>
      <xdr:row>37</xdr:row>
      <xdr:rowOff>48387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112903</xdr:rowOff>
    </xdr:from>
    <xdr:to>
      <xdr:col>6</xdr:col>
      <xdr:colOff>38100</xdr:colOff>
      <xdr:row>37</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6383</xdr:rowOff>
    </xdr:from>
    <xdr:to>
      <xdr:col>24</xdr:col>
      <xdr:colOff>63500</xdr:colOff>
      <xdr:row>58</xdr:row>
      <xdr:rowOff>118176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0483"/>
          <a:ext cx="838200" cy="1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6383</xdr:rowOff>
    </xdr:from>
    <xdr:to>
      <xdr:col>19</xdr:col>
      <xdr:colOff>177800</xdr:colOff>
      <xdr:row>58</xdr:row>
      <xdr:rowOff>139390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0483"/>
          <a:ext cx="889000" cy="1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135944</xdr:rowOff>
    </xdr:from>
    <xdr:to>
      <xdr:col>15</xdr:col>
      <xdr:colOff>50800</xdr:colOff>
      <xdr:row>58</xdr:row>
      <xdr:rowOff>139390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0044"/>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134649</xdr:rowOff>
    </xdr:from>
    <xdr:to>
      <xdr:col>10</xdr:col>
      <xdr:colOff>114300</xdr:colOff>
      <xdr:row>58</xdr:row>
      <xdr:rowOff>135944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78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67376</xdr:rowOff>
    </xdr:from>
    <xdr:to>
      <xdr:col>24</xdr:col>
      <xdr:colOff>114300</xdr:colOff>
      <xdr:row>58</xdr:row>
      <xdr:rowOff>168976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153753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127033</xdr:rowOff>
    </xdr:from>
    <xdr:to>
      <xdr:col>20</xdr:col>
      <xdr:colOff>38100</xdr:colOff>
      <xdr:row>58</xdr:row>
      <xdr:rowOff>57183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48310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88590</xdr:rowOff>
    </xdr:from>
    <xdr:to>
      <xdr:col>15</xdr:col>
      <xdr:colOff>101600</xdr:colOff>
      <xdr:row>59</xdr:row>
      <xdr:rowOff>18740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85144</xdr:rowOff>
    </xdr:from>
    <xdr:to>
      <xdr:col>10</xdr:col>
      <xdr:colOff>165100</xdr:colOff>
      <xdr:row>59</xdr:row>
      <xdr:rowOff>15294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83849</xdr:rowOff>
    </xdr:from>
    <xdr:to>
      <xdr:col>6</xdr:col>
      <xdr:colOff>38100</xdr:colOff>
      <xdr:row>59</xdr:row>
      <xdr:rowOff>13999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158766</xdr:rowOff>
    </xdr:from>
    <xdr:to>
      <xdr:col>24</xdr:col>
      <xdr:colOff>63500</xdr:colOff>
      <xdr:row>77</xdr:row>
      <xdr:rowOff>92064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8966"/>
          <a:ext cx="8382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92064</xdr:rowOff>
    </xdr:from>
    <xdr:to>
      <xdr:col>19</xdr:col>
      <xdr:colOff>177800</xdr:colOff>
      <xdr:row>77</xdr:row>
      <xdr:rowOff>120621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3714"/>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113050</xdr:rowOff>
    </xdr:from>
    <xdr:to>
      <xdr:col>15</xdr:col>
      <xdr:colOff>50800</xdr:colOff>
      <xdr:row>77</xdr:row>
      <xdr:rowOff>120621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14700"/>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113050</xdr:rowOff>
    </xdr:from>
    <xdr:to>
      <xdr:col>10</xdr:col>
      <xdr:colOff>114300</xdr:colOff>
      <xdr:row>77</xdr:row>
      <xdr:rowOff>129761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4700"/>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107966</xdr:rowOff>
    </xdr:from>
    <xdr:to>
      <xdr:col>24</xdr:col>
      <xdr:colOff>114300</xdr:colOff>
      <xdr:row>77</xdr:row>
      <xdr:rowOff>38116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22893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41264</xdr:rowOff>
    </xdr:from>
    <xdr:to>
      <xdr:col>20</xdr:col>
      <xdr:colOff>38100</xdr:colOff>
      <xdr:row>77</xdr:row>
      <xdr:rowOff>142864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133991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69821</xdr:rowOff>
    </xdr:from>
    <xdr:to>
      <xdr:col>15</xdr:col>
      <xdr:colOff>101600</xdr:colOff>
      <xdr:row>77</xdr:row>
      <xdr:rowOff>171421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62250</xdr:rowOff>
    </xdr:from>
    <xdr:to>
      <xdr:col>10</xdr:col>
      <xdr:colOff>165100</xdr:colOff>
      <xdr:row>77</xdr:row>
      <xdr:rowOff>163850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154977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78961</xdr:rowOff>
    </xdr:from>
    <xdr:to>
      <xdr:col>6</xdr:col>
      <xdr:colOff>38100</xdr:colOff>
      <xdr:row>78</xdr:row>
      <xdr:rowOff>9111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106956</xdr:rowOff>
    </xdr:from>
    <xdr:to>
      <xdr:col>24</xdr:col>
      <xdr:colOff>63500</xdr:colOff>
      <xdr:row>97</xdr:row>
      <xdr:rowOff>68498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66156"/>
          <a:ext cx="838200" cy="1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106956</xdr:rowOff>
    </xdr:from>
    <xdr:to>
      <xdr:col>19</xdr:col>
      <xdr:colOff>177800</xdr:colOff>
      <xdr:row>96</xdr:row>
      <xdr:rowOff>142351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61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142351</xdr:rowOff>
    </xdr:from>
    <xdr:to>
      <xdr:col>15</xdr:col>
      <xdr:colOff>50800</xdr:colOff>
      <xdr:row>97</xdr:row>
      <xdr:rowOff>155496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1551"/>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155496</xdr:rowOff>
    </xdr:from>
    <xdr:to>
      <xdr:col>10</xdr:col>
      <xdr:colOff>114300</xdr:colOff>
      <xdr:row>97</xdr:row>
      <xdr:rowOff>165021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614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17698</xdr:rowOff>
    </xdr:from>
    <xdr:to>
      <xdr:col>24</xdr:col>
      <xdr:colOff>114300</xdr:colOff>
      <xdr:row>97</xdr:row>
      <xdr:rowOff>119298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104075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56156</xdr:rowOff>
    </xdr:from>
    <xdr:to>
      <xdr:col>20</xdr:col>
      <xdr:colOff>38100</xdr:colOff>
      <xdr:row>96</xdr:row>
      <xdr:rowOff>157756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91551</xdr:rowOff>
    </xdr:from>
    <xdr:to>
      <xdr:col>15</xdr:col>
      <xdr:colOff>101600</xdr:colOff>
      <xdr:row>97</xdr:row>
      <xdr:rowOff>21701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38228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104696</xdr:rowOff>
    </xdr:from>
    <xdr:to>
      <xdr:col>10</xdr:col>
      <xdr:colOff>165100</xdr:colOff>
      <xdr:row>98</xdr:row>
      <xdr:rowOff>34846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114221</xdr:rowOff>
    </xdr:from>
    <xdr:to>
      <xdr:col>6</xdr:col>
      <xdr:colOff>38100</xdr:colOff>
      <xdr:row>98</xdr:row>
      <xdr:rowOff>44371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71120</xdr:rowOff>
    </xdr:from>
    <xdr:to>
      <xdr:col>55</xdr:col>
      <xdr:colOff>0</xdr:colOff>
      <xdr:row>38</xdr:row>
      <xdr:rowOff>77978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862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70434</xdr:rowOff>
    </xdr:from>
    <xdr:to>
      <xdr:col>50</xdr:col>
      <xdr:colOff>114300</xdr:colOff>
      <xdr:row>38</xdr:row>
      <xdr:rowOff>71120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855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70434</xdr:rowOff>
    </xdr:from>
    <xdr:to>
      <xdr:col>45</xdr:col>
      <xdr:colOff>177800</xdr:colOff>
      <xdr:row>38</xdr:row>
      <xdr:rowOff>87350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553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87350</xdr:rowOff>
    </xdr:from>
    <xdr:to>
      <xdr:col>41</xdr:col>
      <xdr:colOff>50800</xdr:colOff>
      <xdr:row>38</xdr:row>
      <xdr:rowOff>89179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024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113555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20320</xdr:rowOff>
    </xdr:from>
    <xdr:to>
      <xdr:col>50</xdr:col>
      <xdr:colOff>165100</xdr:colOff>
      <xdr:row>38</xdr:row>
      <xdr:rowOff>121920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113047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19634</xdr:rowOff>
    </xdr:from>
    <xdr:to>
      <xdr:col>46</xdr:col>
      <xdr:colOff>38100</xdr:colOff>
      <xdr:row>38</xdr:row>
      <xdr:rowOff>121234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112361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36550</xdr:rowOff>
    </xdr:from>
    <xdr:to>
      <xdr:col>41</xdr:col>
      <xdr:colOff>101600</xdr:colOff>
      <xdr:row>38</xdr:row>
      <xdr:rowOff>138150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4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38379</xdr:rowOff>
    </xdr:from>
    <xdr:to>
      <xdr:col>36</xdr:col>
      <xdr:colOff>165100</xdr:colOff>
      <xdr:row>38</xdr:row>
      <xdr:rowOff>139979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131106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70244</xdr:rowOff>
    </xdr:from>
    <xdr:to>
      <xdr:col>55</xdr:col>
      <xdr:colOff>0</xdr:colOff>
      <xdr:row>58</xdr:row>
      <xdr:rowOff>12611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2894"/>
          <a:ext cx="838200" cy="1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70244</xdr:rowOff>
    </xdr:from>
    <xdr:to>
      <xdr:col>50</xdr:col>
      <xdr:colOff>114300</xdr:colOff>
      <xdr:row>57</xdr:row>
      <xdr:rowOff>170244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42894"/>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159791</xdr:rowOff>
    </xdr:from>
    <xdr:to>
      <xdr:col>45</xdr:col>
      <xdr:colOff>177800</xdr:colOff>
      <xdr:row>57</xdr:row>
      <xdr:rowOff>170244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2441"/>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159791</xdr:rowOff>
    </xdr:from>
    <xdr:to>
      <xdr:col>41</xdr:col>
      <xdr:colOff>50800</xdr:colOff>
      <xdr:row>57</xdr:row>
      <xdr:rowOff>161175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244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133261</xdr:rowOff>
    </xdr:from>
    <xdr:to>
      <xdr:col>55</xdr:col>
      <xdr:colOff>50800</xdr:colOff>
      <xdr:row>58</xdr:row>
      <xdr:rowOff>63411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48188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19444</xdr:rowOff>
    </xdr:from>
    <xdr:to>
      <xdr:col>50</xdr:col>
      <xdr:colOff>165100</xdr:colOff>
      <xdr:row>57</xdr:row>
      <xdr:rowOff>121044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112171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119444</xdr:rowOff>
    </xdr:from>
    <xdr:to>
      <xdr:col>46</xdr:col>
      <xdr:colOff>38100</xdr:colOff>
      <xdr:row>58</xdr:row>
      <xdr:rowOff>49594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40721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108991</xdr:rowOff>
    </xdr:from>
    <xdr:to>
      <xdr:col>41</xdr:col>
      <xdr:colOff>101600</xdr:colOff>
      <xdr:row>58</xdr:row>
      <xdr:rowOff>39141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30268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110375</xdr:rowOff>
    </xdr:from>
    <xdr:to>
      <xdr:col>36</xdr:col>
      <xdr:colOff>165100</xdr:colOff>
      <xdr:row>58</xdr:row>
      <xdr:rowOff>40525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84246</xdr:rowOff>
    </xdr:from>
    <xdr:to>
      <xdr:col>55</xdr:col>
      <xdr:colOff>0</xdr:colOff>
      <xdr:row>78</xdr:row>
      <xdr:rowOff>87122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7346"/>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82930</xdr:rowOff>
    </xdr:from>
    <xdr:to>
      <xdr:col>50</xdr:col>
      <xdr:colOff>114300</xdr:colOff>
      <xdr:row>78</xdr:row>
      <xdr:rowOff>84246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560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76953</xdr:rowOff>
    </xdr:from>
    <xdr:to>
      <xdr:col>45</xdr:col>
      <xdr:colOff>177800</xdr:colOff>
      <xdr:row>78</xdr:row>
      <xdr:rowOff>82930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0053"/>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76953</xdr:rowOff>
    </xdr:from>
    <xdr:to>
      <xdr:col>41</xdr:col>
      <xdr:colOff>50800</xdr:colOff>
      <xdr:row>78</xdr:row>
      <xdr:rowOff>86221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0053"/>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122945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36322</xdr:rowOff>
    </xdr:from>
    <xdr:to>
      <xdr:col>55</xdr:col>
      <xdr:colOff>50800</xdr:colOff>
      <xdr:row>78</xdr:row>
      <xdr:rowOff>137922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122699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33446</xdr:rowOff>
    </xdr:from>
    <xdr:to>
      <xdr:col>50</xdr:col>
      <xdr:colOff>165100</xdr:colOff>
      <xdr:row>78</xdr:row>
      <xdr:rowOff>135046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126173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32130</xdr:rowOff>
    </xdr:from>
    <xdr:to>
      <xdr:col>46</xdr:col>
      <xdr:colOff>38100</xdr:colOff>
      <xdr:row>78</xdr:row>
      <xdr:rowOff>133730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124857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26153</xdr:rowOff>
    </xdr:from>
    <xdr:to>
      <xdr:col>41</xdr:col>
      <xdr:colOff>101600</xdr:colOff>
      <xdr:row>78</xdr:row>
      <xdr:rowOff>127753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144280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35421</xdr:rowOff>
    </xdr:from>
    <xdr:to>
      <xdr:col>36</xdr:col>
      <xdr:colOff>165100</xdr:colOff>
      <xdr:row>78</xdr:row>
      <xdr:rowOff>137021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128148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119025</xdr:rowOff>
    </xdr:from>
    <xdr:to>
      <xdr:col>55</xdr:col>
      <xdr:colOff>0</xdr:colOff>
      <xdr:row>96</xdr:row>
      <xdr:rowOff>153141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78225"/>
          <a:ext cx="8382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153141</xdr:rowOff>
    </xdr:from>
    <xdr:to>
      <xdr:col>50</xdr:col>
      <xdr:colOff>114300</xdr:colOff>
      <xdr:row>97</xdr:row>
      <xdr:rowOff>56215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12341"/>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56215</xdr:rowOff>
    </xdr:from>
    <xdr:to>
      <xdr:col>45</xdr:col>
      <xdr:colOff>177800</xdr:colOff>
      <xdr:row>97</xdr:row>
      <xdr:rowOff>106087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86865"/>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106087</xdr:rowOff>
    </xdr:from>
    <xdr:to>
      <xdr:col>41</xdr:col>
      <xdr:colOff>50800</xdr:colOff>
      <xdr:row>97</xdr:row>
      <xdr:rowOff>111885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6737"/>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68225</xdr:rowOff>
    </xdr:from>
    <xdr:to>
      <xdr:col>55</xdr:col>
      <xdr:colOff>50800</xdr:colOff>
      <xdr:row>96</xdr:row>
      <xdr:rowOff>169825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91102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102341</xdr:rowOff>
    </xdr:from>
    <xdr:to>
      <xdr:col>50</xdr:col>
      <xdr:colOff>165100</xdr:colOff>
      <xdr:row>97</xdr:row>
      <xdr:rowOff>32491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49018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5415</xdr:rowOff>
    </xdr:from>
    <xdr:to>
      <xdr:col>46</xdr:col>
      <xdr:colOff>38100</xdr:colOff>
      <xdr:row>97</xdr:row>
      <xdr:rowOff>107015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123542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55287</xdr:rowOff>
    </xdr:from>
    <xdr:to>
      <xdr:col>41</xdr:col>
      <xdr:colOff>101600</xdr:colOff>
      <xdr:row>97</xdr:row>
      <xdr:rowOff>156887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61085</xdr:rowOff>
    </xdr:from>
    <xdr:to>
      <xdr:col>36</xdr:col>
      <xdr:colOff>165100</xdr:colOff>
      <xdr:row>97</xdr:row>
      <xdr:rowOff>162685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153812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111792</xdr:rowOff>
    </xdr:from>
    <xdr:to>
      <xdr:col>85</xdr:col>
      <xdr:colOff>127000</xdr:colOff>
      <xdr:row>36</xdr:row>
      <xdr:rowOff>156807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3992"/>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156807</xdr:rowOff>
    </xdr:from>
    <xdr:to>
      <xdr:col>81</xdr:col>
      <xdr:colOff>50800</xdr:colOff>
      <xdr:row>36</xdr:row>
      <xdr:rowOff>157474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2900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157474</xdr:rowOff>
    </xdr:from>
    <xdr:to>
      <xdr:col>76</xdr:col>
      <xdr:colOff>114300</xdr:colOff>
      <xdr:row>37</xdr:row>
      <xdr:rowOff>38354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29674"/>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38354</xdr:rowOff>
    </xdr:from>
    <xdr:to>
      <xdr:col>71</xdr:col>
      <xdr:colOff>177800</xdr:colOff>
      <xdr:row>37</xdr:row>
      <xdr:rowOff>42907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82004"/>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60992</xdr:rowOff>
    </xdr:from>
    <xdr:to>
      <xdr:col>85</xdr:col>
      <xdr:colOff>177800</xdr:colOff>
      <xdr:row>36</xdr:row>
      <xdr:rowOff>162592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39419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106007</xdr:rowOff>
    </xdr:from>
    <xdr:to>
      <xdr:col>81</xdr:col>
      <xdr:colOff>101600</xdr:colOff>
      <xdr:row>37</xdr:row>
      <xdr:rowOff>36157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27284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106674</xdr:rowOff>
    </xdr:from>
    <xdr:to>
      <xdr:col>76</xdr:col>
      <xdr:colOff>165100</xdr:colOff>
      <xdr:row>37</xdr:row>
      <xdr:rowOff>36824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53351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159004</xdr:rowOff>
    </xdr:from>
    <xdr:to>
      <xdr:col>72</xdr:col>
      <xdr:colOff>38100</xdr:colOff>
      <xdr:row>37</xdr:row>
      <xdr:rowOff>89154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163557</xdr:rowOff>
    </xdr:from>
    <xdr:to>
      <xdr:col>67</xdr:col>
      <xdr:colOff>101600</xdr:colOff>
      <xdr:row>37</xdr:row>
      <xdr:rowOff>93707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1825</xdr:rowOff>
    </xdr:from>
    <xdr:to>
      <xdr:col>85</xdr:col>
      <xdr:colOff>127000</xdr:colOff>
      <xdr:row>56</xdr:row>
      <xdr:rowOff>75864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03025"/>
          <a:ext cx="838200" cy="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118683</xdr:rowOff>
    </xdr:from>
    <xdr:to>
      <xdr:col>81</xdr:col>
      <xdr:colOff>50800</xdr:colOff>
      <xdr:row>56</xdr:row>
      <xdr:rowOff>1825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48433"/>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99352</xdr:rowOff>
    </xdr:from>
    <xdr:to>
      <xdr:col>76</xdr:col>
      <xdr:colOff>114300</xdr:colOff>
      <xdr:row>55</xdr:row>
      <xdr:rowOff>118683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529102"/>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99352</xdr:rowOff>
    </xdr:from>
    <xdr:to>
      <xdr:col>71</xdr:col>
      <xdr:colOff>177800</xdr:colOff>
      <xdr:row>56</xdr:row>
      <xdr:rowOff>31615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29102"/>
          <a:ext cx="889000" cy="10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25064</xdr:rowOff>
    </xdr:from>
    <xdr:to>
      <xdr:col>85</xdr:col>
      <xdr:colOff>177800</xdr:colOff>
      <xdr:row>56</xdr:row>
      <xdr:rowOff>126664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3491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122475</xdr:rowOff>
    </xdr:from>
    <xdr:to>
      <xdr:col>81</xdr:col>
      <xdr:colOff>101600</xdr:colOff>
      <xdr:row>56</xdr:row>
      <xdr:rowOff>52625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43752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67883</xdr:rowOff>
    </xdr:from>
    <xdr:to>
      <xdr:col>76</xdr:col>
      <xdr:colOff>165100</xdr:colOff>
      <xdr:row>55</xdr:row>
      <xdr:rowOff>169483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7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48552</xdr:rowOff>
    </xdr:from>
    <xdr:to>
      <xdr:col>72</xdr:col>
      <xdr:colOff>38100</xdr:colOff>
      <xdr:row>55</xdr:row>
      <xdr:rowOff>150152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166679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152265</xdr:rowOff>
    </xdr:from>
    <xdr:to>
      <xdr:col>67</xdr:col>
      <xdr:colOff>101600</xdr:colOff>
      <xdr:row>56</xdr:row>
      <xdr:rowOff>82415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133688</xdr:rowOff>
    </xdr:from>
    <xdr:to>
      <xdr:col>85</xdr:col>
      <xdr:colOff>127000</xdr:colOff>
      <xdr:row>78</xdr:row>
      <xdr:rowOff>16497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5338"/>
          <a:ext cx="838200" cy="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133688</xdr:rowOff>
    </xdr:from>
    <xdr:to>
      <xdr:col>81</xdr:col>
      <xdr:colOff>50800</xdr:colOff>
      <xdr:row>77</xdr:row>
      <xdr:rowOff>160268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5338"/>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160268</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61918"/>
          <a:ext cx="889000" cy="3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21548</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464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137147</xdr:rowOff>
    </xdr:from>
    <xdr:to>
      <xdr:col>85</xdr:col>
      <xdr:colOff>177800</xdr:colOff>
      <xdr:row>78</xdr:row>
      <xdr:rowOff>67297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82888</xdr:rowOff>
    </xdr:from>
    <xdr:to>
      <xdr:col>81</xdr:col>
      <xdr:colOff>101600</xdr:colOff>
      <xdr:row>78</xdr:row>
      <xdr:rowOff>13038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29565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109468</xdr:rowOff>
    </xdr:from>
    <xdr:to>
      <xdr:col>76</xdr:col>
      <xdr:colOff>165100</xdr:colOff>
      <xdr:row>78</xdr:row>
      <xdr:rowOff>39618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30745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142198</xdr:rowOff>
    </xdr:from>
    <xdr:to>
      <xdr:col>67</xdr:col>
      <xdr:colOff>101600</xdr:colOff>
      <xdr:row>78</xdr:row>
      <xdr:rowOff>72348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63475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121193</xdr:rowOff>
    </xdr:from>
    <xdr:to>
      <xdr:col>85</xdr:col>
      <xdr:colOff>127000</xdr:colOff>
      <xdr:row>98</xdr:row>
      <xdr:rowOff>123420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3293"/>
          <a:ext cx="8382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123420</xdr:rowOff>
    </xdr:from>
    <xdr:to>
      <xdr:col>81</xdr:col>
      <xdr:colOff>50800</xdr:colOff>
      <xdr:row>98</xdr:row>
      <xdr:rowOff>129037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25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121408</xdr:rowOff>
    </xdr:from>
    <xdr:to>
      <xdr:col>76</xdr:col>
      <xdr:colOff>114300</xdr:colOff>
      <xdr:row>98</xdr:row>
      <xdr:rowOff>129037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23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119058</xdr:rowOff>
    </xdr:from>
    <xdr:to>
      <xdr:col>71</xdr:col>
      <xdr:colOff>177800</xdr:colOff>
      <xdr:row>98</xdr:row>
      <xdr:rowOff>121408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1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70393</xdr:rowOff>
    </xdr:from>
    <xdr:to>
      <xdr:col>85</xdr:col>
      <xdr:colOff>177800</xdr:colOff>
      <xdr:row>99</xdr:row>
      <xdr:rowOff>543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156770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8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72620</xdr:rowOff>
    </xdr:from>
    <xdr:to>
      <xdr:col>81</xdr:col>
      <xdr:colOff>101600</xdr:colOff>
      <xdr:row>99</xdr:row>
      <xdr:rowOff>2770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78237</xdr:rowOff>
    </xdr:from>
    <xdr:to>
      <xdr:col>76</xdr:col>
      <xdr:colOff>165100</xdr:colOff>
      <xdr:row>99</xdr:row>
      <xdr:rowOff>8387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70608</xdr:rowOff>
    </xdr:from>
    <xdr:to>
      <xdr:col>72</xdr:col>
      <xdr:colOff>38100</xdr:colOff>
      <xdr:row>99</xdr:row>
      <xdr:rowOff>758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163335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68258</xdr:rowOff>
    </xdr:from>
    <xdr:to>
      <xdr:col>67</xdr:col>
      <xdr:colOff>101600</xdr:colOff>
      <xdr:row>98</xdr:row>
      <xdr:rowOff>169858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160985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類似団体平均を上回った項目は，土木費であり，住民一人当たりのコストが増加している。増加した主な要因は，土地区画整理事業を進めている東部地区の工事費が増額（前年度比　</a:t>
          </a:r>
          <a:r>
            <a:rPr kumimoji="1" lang="en-US" altLang="ja-JP" sz="1300">
              <a:latin typeface="ＭＳ ゴシック" panose="020B0609070205080204" pitchFamily="49" charset="-128"/>
              <a:ea typeface="ＭＳ ゴシック" panose="020B0609070205080204" pitchFamily="49" charset="-128"/>
            </a:rPr>
            <a:t>345</a:t>
          </a:r>
          <a:r>
            <a:rPr kumimoji="1" lang="ja-JP" altLang="en-US" sz="1300">
              <a:latin typeface="ＭＳ ゴシック" panose="020B0609070205080204" pitchFamily="49" charset="-128"/>
              <a:ea typeface="ＭＳ ゴシック" panose="020B0609070205080204" pitchFamily="49" charset="-128"/>
            </a:rPr>
            <a:t>百万円増）になったためである。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類似団体平均を下回っているものの，住民一人当たりのコストが増加した民生費については，子育て世帯への臨時特別給付金，住民税非課税世帯等に対する臨時特別給付金を実施したためである。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今後も，行政改革の推進により，徹底した事務事業の見直しを図り，更なる経費削減に努める。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財政調整基金は基金取り崩しを行わなかったため，前年度と比較して</a:t>
          </a:r>
          <a:r>
            <a:rPr kumimoji="1" lang="en-US" altLang="ja-JP" sz="1400">
              <a:latin typeface="ＭＳ ゴシック" pitchFamily="49" charset="-128"/>
              <a:ea typeface="ＭＳ ゴシック" pitchFamily="49" charset="-128"/>
            </a:rPr>
            <a:t>4.68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また，新型コロナウイルス感染症の影響により，当初予算計上事業の中止等，当初予算計上事業の中止等により，前年度と比較して実質収支が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ポイントの増，実質単年度収支も</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新型コロナウイルス感染症の影響により，当初予算計上事業の中止等により，前年度と比較して実質収支が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
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
81</v>
      </c>
      <c r="C2" s="179"/>
      <c r="D2" s="180"/>
    </row>
    <row r="3" spans="1:119" ht="18.75" customHeight="1" thickBot="1" x14ac:dyDescent="0.2">
      <c r="A3" s="178"/>
      <c r="B3" s="595" t="s">
        <v>
82</v>
      </c>
      <c r="C3" s="596"/>
      <c r="D3" s="596"/>
      <c r="E3" s="597"/>
      <c r="F3" s="597"/>
      <c r="G3" s="597"/>
      <c r="H3" s="597"/>
      <c r="I3" s="597"/>
      <c r="J3" s="597"/>
      <c r="K3" s="597"/>
      <c r="L3" s="597" t="s">
        <v>
83</v>
      </c>
      <c r="M3" s="597"/>
      <c r="N3" s="597"/>
      <c r="O3" s="597"/>
      <c r="P3" s="597"/>
      <c r="Q3" s="597"/>
      <c r="R3" s="600"/>
      <c r="S3" s="600"/>
      <c r="T3" s="600"/>
      <c r="U3" s="600"/>
      <c r="V3" s="601"/>
      <c r="W3" s="491" t="s">
        <v>
84</v>
      </c>
      <c r="X3" s="492"/>
      <c r="Y3" s="492"/>
      <c r="Z3" s="492"/>
      <c r="AA3" s="492"/>
      <c r="AB3" s="596"/>
      <c r="AC3" s="600" t="s">
        <v>
85</v>
      </c>
      <c r="AD3" s="492"/>
      <c r="AE3" s="492"/>
      <c r="AF3" s="492"/>
      <c r="AG3" s="492"/>
      <c r="AH3" s="492"/>
      <c r="AI3" s="492"/>
      <c r="AJ3" s="492"/>
      <c r="AK3" s="492"/>
      <c r="AL3" s="562"/>
      <c r="AM3" s="491" t="s">
        <v>
86</v>
      </c>
      <c r="AN3" s="492"/>
      <c r="AO3" s="492"/>
      <c r="AP3" s="492"/>
      <c r="AQ3" s="492"/>
      <c r="AR3" s="492"/>
      <c r="AS3" s="492"/>
      <c r="AT3" s="492"/>
      <c r="AU3" s="492"/>
      <c r="AV3" s="492"/>
      <c r="AW3" s="492"/>
      <c r="AX3" s="562"/>
      <c r="AY3" s="554" t="s">
        <v>
1</v>
      </c>
      <c r="AZ3" s="555"/>
      <c r="BA3" s="555"/>
      <c r="BB3" s="555"/>
      <c r="BC3" s="555"/>
      <c r="BD3" s="555"/>
      <c r="BE3" s="555"/>
      <c r="BF3" s="555"/>
      <c r="BG3" s="555"/>
      <c r="BH3" s="555"/>
      <c r="BI3" s="555"/>
      <c r="BJ3" s="555"/>
      <c r="BK3" s="555"/>
      <c r="BL3" s="555"/>
      <c r="BM3" s="604"/>
      <c r="BN3" s="491" t="s">
        <v>
87</v>
      </c>
      <c r="BO3" s="492"/>
      <c r="BP3" s="492"/>
      <c r="BQ3" s="492"/>
      <c r="BR3" s="492"/>
      <c r="BS3" s="492"/>
      <c r="BT3" s="492"/>
      <c r="BU3" s="562"/>
      <c r="BV3" s="491" t="s">
        <v>
88</v>
      </c>
      <c r="BW3" s="492"/>
      <c r="BX3" s="492"/>
      <c r="BY3" s="492"/>
      <c r="BZ3" s="492"/>
      <c r="CA3" s="492"/>
      <c r="CB3" s="492"/>
      <c r="CC3" s="562"/>
      <c r="CD3" s="554" t="s">
        <v>
1</v>
      </c>
      <c r="CE3" s="555"/>
      <c r="CF3" s="555"/>
      <c r="CG3" s="555"/>
      <c r="CH3" s="555"/>
      <c r="CI3" s="555"/>
      <c r="CJ3" s="555"/>
      <c r="CK3" s="555"/>
      <c r="CL3" s="555"/>
      <c r="CM3" s="555"/>
      <c r="CN3" s="555"/>
      <c r="CO3" s="555"/>
      <c r="CP3" s="555"/>
      <c r="CQ3" s="555"/>
      <c r="CR3" s="555"/>
      <c r="CS3" s="604"/>
      <c r="CT3" s="491" t="s">
        <v>
89</v>
      </c>
      <c r="CU3" s="492"/>
      <c r="CV3" s="492"/>
      <c r="CW3" s="492"/>
      <c r="CX3" s="492"/>
      <c r="CY3" s="492"/>
      <c r="CZ3" s="492"/>
      <c r="DA3" s="562"/>
      <c r="DB3" s="491" t="s">
        <v>
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
91</v>
      </c>
      <c r="AZ4" s="449"/>
      <c r="BA4" s="449"/>
      <c r="BB4" s="449"/>
      <c r="BC4" s="449"/>
      <c r="BD4" s="449"/>
      <c r="BE4" s="449"/>
      <c r="BF4" s="449"/>
      <c r="BG4" s="449"/>
      <c r="BH4" s="449"/>
      <c r="BI4" s="449"/>
      <c r="BJ4" s="449"/>
      <c r="BK4" s="449"/>
      <c r="BL4" s="449"/>
      <c r="BM4" s="450"/>
      <c r="BN4" s="451">
        <v>
27890315</v>
      </c>
      <c r="BO4" s="452"/>
      <c r="BP4" s="452"/>
      <c r="BQ4" s="452"/>
      <c r="BR4" s="452"/>
      <c r="BS4" s="452"/>
      <c r="BT4" s="452"/>
      <c r="BU4" s="453"/>
      <c r="BV4" s="451">
        <v>
33102899</v>
      </c>
      <c r="BW4" s="452"/>
      <c r="BX4" s="452"/>
      <c r="BY4" s="452"/>
      <c r="BZ4" s="452"/>
      <c r="CA4" s="452"/>
      <c r="CB4" s="452"/>
      <c r="CC4" s="453"/>
      <c r="CD4" s="588" t="s">
        <v>
92</v>
      </c>
      <c r="CE4" s="589"/>
      <c r="CF4" s="589"/>
      <c r="CG4" s="589"/>
      <c r="CH4" s="589"/>
      <c r="CI4" s="589"/>
      <c r="CJ4" s="589"/>
      <c r="CK4" s="589"/>
      <c r="CL4" s="589"/>
      <c r="CM4" s="589"/>
      <c r="CN4" s="589"/>
      <c r="CO4" s="589"/>
      <c r="CP4" s="589"/>
      <c r="CQ4" s="589"/>
      <c r="CR4" s="589"/>
      <c r="CS4" s="590"/>
      <c r="CT4" s="591">
        <v>
9.8000000000000007</v>
      </c>
      <c r="CU4" s="592"/>
      <c r="CV4" s="592"/>
      <c r="CW4" s="592"/>
      <c r="CX4" s="592"/>
      <c r="CY4" s="592"/>
      <c r="CZ4" s="592"/>
      <c r="DA4" s="593"/>
      <c r="DB4" s="591">
        <v>
8.6999999999999993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
93</v>
      </c>
      <c r="AN5" s="379"/>
      <c r="AO5" s="379"/>
      <c r="AP5" s="379"/>
      <c r="AQ5" s="379"/>
      <c r="AR5" s="379"/>
      <c r="AS5" s="379"/>
      <c r="AT5" s="380"/>
      <c r="AU5" s="480" t="s">
        <v>
94</v>
      </c>
      <c r="AV5" s="481"/>
      <c r="AW5" s="481"/>
      <c r="AX5" s="481"/>
      <c r="AY5" s="436" t="s">
        <v>
95</v>
      </c>
      <c r="AZ5" s="437"/>
      <c r="BA5" s="437"/>
      <c r="BB5" s="437"/>
      <c r="BC5" s="437"/>
      <c r="BD5" s="437"/>
      <c r="BE5" s="437"/>
      <c r="BF5" s="437"/>
      <c r="BG5" s="437"/>
      <c r="BH5" s="437"/>
      <c r="BI5" s="437"/>
      <c r="BJ5" s="437"/>
      <c r="BK5" s="437"/>
      <c r="BL5" s="437"/>
      <c r="BM5" s="438"/>
      <c r="BN5" s="422">
        <v>
26204284</v>
      </c>
      <c r="BO5" s="423"/>
      <c r="BP5" s="423"/>
      <c r="BQ5" s="423"/>
      <c r="BR5" s="423"/>
      <c r="BS5" s="423"/>
      <c r="BT5" s="423"/>
      <c r="BU5" s="424"/>
      <c r="BV5" s="422">
        <v>
31595265</v>
      </c>
      <c r="BW5" s="423"/>
      <c r="BX5" s="423"/>
      <c r="BY5" s="423"/>
      <c r="BZ5" s="423"/>
      <c r="CA5" s="423"/>
      <c r="CB5" s="423"/>
      <c r="CC5" s="424"/>
      <c r="CD5" s="462" t="s">
        <v>
96</v>
      </c>
      <c r="CE5" s="382"/>
      <c r="CF5" s="382"/>
      <c r="CG5" s="382"/>
      <c r="CH5" s="382"/>
      <c r="CI5" s="382"/>
      <c r="CJ5" s="382"/>
      <c r="CK5" s="382"/>
      <c r="CL5" s="382"/>
      <c r="CM5" s="382"/>
      <c r="CN5" s="382"/>
      <c r="CO5" s="382"/>
      <c r="CP5" s="382"/>
      <c r="CQ5" s="382"/>
      <c r="CR5" s="382"/>
      <c r="CS5" s="463"/>
      <c r="CT5" s="419">
        <v>
83.7</v>
      </c>
      <c r="CU5" s="420"/>
      <c r="CV5" s="420"/>
      <c r="CW5" s="420"/>
      <c r="CX5" s="420"/>
      <c r="CY5" s="420"/>
      <c r="CZ5" s="420"/>
      <c r="DA5" s="421"/>
      <c r="DB5" s="419">
        <v>
92.9</v>
      </c>
      <c r="DC5" s="420"/>
      <c r="DD5" s="420"/>
      <c r="DE5" s="420"/>
      <c r="DF5" s="420"/>
      <c r="DG5" s="420"/>
      <c r="DH5" s="420"/>
      <c r="DI5" s="421"/>
    </row>
    <row r="6" spans="1:119" ht="18.75" customHeight="1" x14ac:dyDescent="0.15">
      <c r="A6" s="178"/>
      <c r="B6" s="568" t="s">
        <v>
97</v>
      </c>
      <c r="C6" s="409"/>
      <c r="D6" s="409"/>
      <c r="E6" s="569"/>
      <c r="F6" s="569"/>
      <c r="G6" s="569"/>
      <c r="H6" s="569"/>
      <c r="I6" s="569"/>
      <c r="J6" s="569"/>
      <c r="K6" s="569"/>
      <c r="L6" s="569" t="s">
        <v>
98</v>
      </c>
      <c r="M6" s="569"/>
      <c r="N6" s="569"/>
      <c r="O6" s="569"/>
      <c r="P6" s="569"/>
      <c r="Q6" s="569"/>
      <c r="R6" s="407"/>
      <c r="S6" s="407"/>
      <c r="T6" s="407"/>
      <c r="U6" s="407"/>
      <c r="V6" s="575"/>
      <c r="W6" s="512" t="s">
        <v>
99</v>
      </c>
      <c r="X6" s="408"/>
      <c r="Y6" s="408"/>
      <c r="Z6" s="408"/>
      <c r="AA6" s="408"/>
      <c r="AB6" s="409"/>
      <c r="AC6" s="580" t="s">
        <v>
100</v>
      </c>
      <c r="AD6" s="581"/>
      <c r="AE6" s="581"/>
      <c r="AF6" s="581"/>
      <c r="AG6" s="581"/>
      <c r="AH6" s="581"/>
      <c r="AI6" s="581"/>
      <c r="AJ6" s="581"/>
      <c r="AK6" s="581"/>
      <c r="AL6" s="582"/>
      <c r="AM6" s="479" t="s">
        <v>
101</v>
      </c>
      <c r="AN6" s="379"/>
      <c r="AO6" s="379"/>
      <c r="AP6" s="379"/>
      <c r="AQ6" s="379"/>
      <c r="AR6" s="379"/>
      <c r="AS6" s="379"/>
      <c r="AT6" s="380"/>
      <c r="AU6" s="480" t="s">
        <v>
94</v>
      </c>
      <c r="AV6" s="481"/>
      <c r="AW6" s="481"/>
      <c r="AX6" s="481"/>
      <c r="AY6" s="436" t="s">
        <v>
102</v>
      </c>
      <c r="AZ6" s="437"/>
      <c r="BA6" s="437"/>
      <c r="BB6" s="437"/>
      <c r="BC6" s="437"/>
      <c r="BD6" s="437"/>
      <c r="BE6" s="437"/>
      <c r="BF6" s="437"/>
      <c r="BG6" s="437"/>
      <c r="BH6" s="437"/>
      <c r="BI6" s="437"/>
      <c r="BJ6" s="437"/>
      <c r="BK6" s="437"/>
      <c r="BL6" s="437"/>
      <c r="BM6" s="438"/>
      <c r="BN6" s="422">
        <v>
1686031</v>
      </c>
      <c r="BO6" s="423"/>
      <c r="BP6" s="423"/>
      <c r="BQ6" s="423"/>
      <c r="BR6" s="423"/>
      <c r="BS6" s="423"/>
      <c r="BT6" s="423"/>
      <c r="BU6" s="424"/>
      <c r="BV6" s="422">
        <v>
1507634</v>
      </c>
      <c r="BW6" s="423"/>
      <c r="BX6" s="423"/>
      <c r="BY6" s="423"/>
      <c r="BZ6" s="423"/>
      <c r="CA6" s="423"/>
      <c r="CB6" s="423"/>
      <c r="CC6" s="424"/>
      <c r="CD6" s="462" t="s">
        <v>
103</v>
      </c>
      <c r="CE6" s="382"/>
      <c r="CF6" s="382"/>
      <c r="CG6" s="382"/>
      <c r="CH6" s="382"/>
      <c r="CI6" s="382"/>
      <c r="CJ6" s="382"/>
      <c r="CK6" s="382"/>
      <c r="CL6" s="382"/>
      <c r="CM6" s="382"/>
      <c r="CN6" s="382"/>
      <c r="CO6" s="382"/>
      <c r="CP6" s="382"/>
      <c r="CQ6" s="382"/>
      <c r="CR6" s="382"/>
      <c r="CS6" s="463"/>
      <c r="CT6" s="565">
        <v>
87.6</v>
      </c>
      <c r="CU6" s="566"/>
      <c r="CV6" s="566"/>
      <c r="CW6" s="566"/>
      <c r="CX6" s="566"/>
      <c r="CY6" s="566"/>
      <c r="CZ6" s="566"/>
      <c r="DA6" s="567"/>
      <c r="DB6" s="565">
        <v>
96.6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
104</v>
      </c>
      <c r="AN7" s="379"/>
      <c r="AO7" s="379"/>
      <c r="AP7" s="379"/>
      <c r="AQ7" s="379"/>
      <c r="AR7" s="379"/>
      <c r="AS7" s="379"/>
      <c r="AT7" s="380"/>
      <c r="AU7" s="480" t="s">
        <v>
105</v>
      </c>
      <c r="AV7" s="481"/>
      <c r="AW7" s="481"/>
      <c r="AX7" s="481"/>
      <c r="AY7" s="436" t="s">
        <v>
106</v>
      </c>
      <c r="AZ7" s="437"/>
      <c r="BA7" s="437"/>
      <c r="BB7" s="437"/>
      <c r="BC7" s="437"/>
      <c r="BD7" s="437"/>
      <c r="BE7" s="437"/>
      <c r="BF7" s="437"/>
      <c r="BG7" s="437"/>
      <c r="BH7" s="437"/>
      <c r="BI7" s="437"/>
      <c r="BJ7" s="437"/>
      <c r="BK7" s="437"/>
      <c r="BL7" s="437"/>
      <c r="BM7" s="438"/>
      <c r="BN7" s="422">
        <v>
161497</v>
      </c>
      <c r="BO7" s="423"/>
      <c r="BP7" s="423"/>
      <c r="BQ7" s="423"/>
      <c r="BR7" s="423"/>
      <c r="BS7" s="423"/>
      <c r="BT7" s="423"/>
      <c r="BU7" s="424"/>
      <c r="BV7" s="422">
        <v>
200166</v>
      </c>
      <c r="BW7" s="423"/>
      <c r="BX7" s="423"/>
      <c r="BY7" s="423"/>
      <c r="BZ7" s="423"/>
      <c r="CA7" s="423"/>
      <c r="CB7" s="423"/>
      <c r="CC7" s="424"/>
      <c r="CD7" s="462" t="s">
        <v>
107</v>
      </c>
      <c r="CE7" s="382"/>
      <c r="CF7" s="382"/>
      <c r="CG7" s="382"/>
      <c r="CH7" s="382"/>
      <c r="CI7" s="382"/>
      <c r="CJ7" s="382"/>
      <c r="CK7" s="382"/>
      <c r="CL7" s="382"/>
      <c r="CM7" s="382"/>
      <c r="CN7" s="382"/>
      <c r="CO7" s="382"/>
      <c r="CP7" s="382"/>
      <c r="CQ7" s="382"/>
      <c r="CR7" s="382"/>
      <c r="CS7" s="463"/>
      <c r="CT7" s="422">
        <v>
15602900</v>
      </c>
      <c r="CU7" s="423"/>
      <c r="CV7" s="423"/>
      <c r="CW7" s="423"/>
      <c r="CX7" s="423"/>
      <c r="CY7" s="423"/>
      <c r="CZ7" s="423"/>
      <c r="DA7" s="424"/>
      <c r="DB7" s="422">
        <v>
15046143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
108</v>
      </c>
      <c r="AN8" s="379"/>
      <c r="AO8" s="379"/>
      <c r="AP8" s="379"/>
      <c r="AQ8" s="379"/>
      <c r="AR8" s="379"/>
      <c r="AS8" s="379"/>
      <c r="AT8" s="380"/>
      <c r="AU8" s="480" t="s">
        <v>
94</v>
      </c>
      <c r="AV8" s="481"/>
      <c r="AW8" s="481"/>
      <c r="AX8" s="481"/>
      <c r="AY8" s="436" t="s">
        <v>
109</v>
      </c>
      <c r="AZ8" s="437"/>
      <c r="BA8" s="437"/>
      <c r="BB8" s="437"/>
      <c r="BC8" s="437"/>
      <c r="BD8" s="437"/>
      <c r="BE8" s="437"/>
      <c r="BF8" s="437"/>
      <c r="BG8" s="437"/>
      <c r="BH8" s="437"/>
      <c r="BI8" s="437"/>
      <c r="BJ8" s="437"/>
      <c r="BK8" s="437"/>
      <c r="BL8" s="437"/>
      <c r="BM8" s="438"/>
      <c r="BN8" s="422">
        <v>
1524534</v>
      </c>
      <c r="BO8" s="423"/>
      <c r="BP8" s="423"/>
      <c r="BQ8" s="423"/>
      <c r="BR8" s="423"/>
      <c r="BS8" s="423"/>
      <c r="BT8" s="423"/>
      <c r="BU8" s="424"/>
      <c r="BV8" s="422">
        <v>
1307468</v>
      </c>
      <c r="BW8" s="423"/>
      <c r="BX8" s="423"/>
      <c r="BY8" s="423"/>
      <c r="BZ8" s="423"/>
      <c r="CA8" s="423"/>
      <c r="CB8" s="423"/>
      <c r="CC8" s="424"/>
      <c r="CD8" s="462" t="s">
        <v>
110</v>
      </c>
      <c r="CE8" s="382"/>
      <c r="CF8" s="382"/>
      <c r="CG8" s="382"/>
      <c r="CH8" s="382"/>
      <c r="CI8" s="382"/>
      <c r="CJ8" s="382"/>
      <c r="CK8" s="382"/>
      <c r="CL8" s="382"/>
      <c r="CM8" s="382"/>
      <c r="CN8" s="382"/>
      <c r="CO8" s="382"/>
      <c r="CP8" s="382"/>
      <c r="CQ8" s="382"/>
      <c r="CR8" s="382"/>
      <c r="CS8" s="463"/>
      <c r="CT8" s="525">
        <v>
0.41</v>
      </c>
      <c r="CU8" s="526"/>
      <c r="CV8" s="526"/>
      <c r="CW8" s="526"/>
      <c r="CX8" s="526"/>
      <c r="CY8" s="526"/>
      <c r="CZ8" s="526"/>
      <c r="DA8" s="527"/>
      <c r="DB8" s="525">
        <v>
0.41</v>
      </c>
      <c r="DC8" s="526"/>
      <c r="DD8" s="526"/>
      <c r="DE8" s="526"/>
      <c r="DF8" s="526"/>
      <c r="DG8" s="526"/>
      <c r="DH8" s="526"/>
      <c r="DI8" s="527"/>
    </row>
    <row r="9" spans="1:119" ht="18.75" customHeight="1" thickBot="1" x14ac:dyDescent="0.2">
      <c r="A9" s="178"/>
      <c r="B9" s="554" t="s">
        <v>
111</v>
      </c>
      <c r="C9" s="555"/>
      <c r="D9" s="555"/>
      <c r="E9" s="555"/>
      <c r="F9" s="555"/>
      <c r="G9" s="555"/>
      <c r="H9" s="555"/>
      <c r="I9" s="555"/>
      <c r="J9" s="555"/>
      <c r="K9" s="473"/>
      <c r="L9" s="556" t="s">
        <v>
112</v>
      </c>
      <c r="M9" s="557"/>
      <c r="N9" s="557"/>
      <c r="O9" s="557"/>
      <c r="P9" s="557"/>
      <c r="Q9" s="558"/>
      <c r="R9" s="559">
        <v>
48602</v>
      </c>
      <c r="S9" s="560"/>
      <c r="T9" s="560"/>
      <c r="U9" s="560"/>
      <c r="V9" s="561"/>
      <c r="W9" s="491" t="s">
        <v>
113</v>
      </c>
      <c r="X9" s="492"/>
      <c r="Y9" s="492"/>
      <c r="Z9" s="492"/>
      <c r="AA9" s="492"/>
      <c r="AB9" s="492"/>
      <c r="AC9" s="492"/>
      <c r="AD9" s="492"/>
      <c r="AE9" s="492"/>
      <c r="AF9" s="492"/>
      <c r="AG9" s="492"/>
      <c r="AH9" s="492"/>
      <c r="AI9" s="492"/>
      <c r="AJ9" s="492"/>
      <c r="AK9" s="492"/>
      <c r="AL9" s="562"/>
      <c r="AM9" s="479" t="s">
        <v>
114</v>
      </c>
      <c r="AN9" s="379"/>
      <c r="AO9" s="379"/>
      <c r="AP9" s="379"/>
      <c r="AQ9" s="379"/>
      <c r="AR9" s="379"/>
      <c r="AS9" s="379"/>
      <c r="AT9" s="380"/>
      <c r="AU9" s="480" t="s">
        <v>
115</v>
      </c>
      <c r="AV9" s="481"/>
      <c r="AW9" s="481"/>
      <c r="AX9" s="481"/>
      <c r="AY9" s="436" t="s">
        <v>
116</v>
      </c>
      <c r="AZ9" s="437"/>
      <c r="BA9" s="437"/>
      <c r="BB9" s="437"/>
      <c r="BC9" s="437"/>
      <c r="BD9" s="437"/>
      <c r="BE9" s="437"/>
      <c r="BF9" s="437"/>
      <c r="BG9" s="437"/>
      <c r="BH9" s="437"/>
      <c r="BI9" s="437"/>
      <c r="BJ9" s="437"/>
      <c r="BK9" s="437"/>
      <c r="BL9" s="437"/>
      <c r="BM9" s="438"/>
      <c r="BN9" s="422">
        <v>
217066</v>
      </c>
      <c r="BO9" s="423"/>
      <c r="BP9" s="423"/>
      <c r="BQ9" s="423"/>
      <c r="BR9" s="423"/>
      <c r="BS9" s="423"/>
      <c r="BT9" s="423"/>
      <c r="BU9" s="424"/>
      <c r="BV9" s="422">
        <v>
192743</v>
      </c>
      <c r="BW9" s="423"/>
      <c r="BX9" s="423"/>
      <c r="BY9" s="423"/>
      <c r="BZ9" s="423"/>
      <c r="CA9" s="423"/>
      <c r="CB9" s="423"/>
      <c r="CC9" s="424"/>
      <c r="CD9" s="462" t="s">
        <v>
117</v>
      </c>
      <c r="CE9" s="382"/>
      <c r="CF9" s="382"/>
      <c r="CG9" s="382"/>
      <c r="CH9" s="382"/>
      <c r="CI9" s="382"/>
      <c r="CJ9" s="382"/>
      <c r="CK9" s="382"/>
      <c r="CL9" s="382"/>
      <c r="CM9" s="382"/>
      <c r="CN9" s="382"/>
      <c r="CO9" s="382"/>
      <c r="CP9" s="382"/>
      <c r="CQ9" s="382"/>
      <c r="CR9" s="382"/>
      <c r="CS9" s="463"/>
      <c r="CT9" s="419">
        <v>
10.9</v>
      </c>
      <c r="CU9" s="420"/>
      <c r="CV9" s="420"/>
      <c r="CW9" s="420"/>
      <c r="CX9" s="420"/>
      <c r="CY9" s="420"/>
      <c r="CZ9" s="420"/>
      <c r="DA9" s="421"/>
      <c r="DB9" s="419">
        <v>
11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
118</v>
      </c>
      <c r="M10" s="379"/>
      <c r="N10" s="379"/>
      <c r="O10" s="379"/>
      <c r="P10" s="379"/>
      <c r="Q10" s="380"/>
      <c r="R10" s="375">
        <v>
52294</v>
      </c>
      <c r="S10" s="376"/>
      <c r="T10" s="376"/>
      <c r="U10" s="376"/>
      <c r="V10" s="435"/>
      <c r="W10" s="563"/>
      <c r="X10" s="373"/>
      <c r="Y10" s="373"/>
      <c r="Z10" s="373"/>
      <c r="AA10" s="373"/>
      <c r="AB10" s="373"/>
      <c r="AC10" s="373"/>
      <c r="AD10" s="373"/>
      <c r="AE10" s="373"/>
      <c r="AF10" s="373"/>
      <c r="AG10" s="373"/>
      <c r="AH10" s="373"/>
      <c r="AI10" s="373"/>
      <c r="AJ10" s="373"/>
      <c r="AK10" s="373"/>
      <c r="AL10" s="564"/>
      <c r="AM10" s="479" t="s">
        <v>
119</v>
      </c>
      <c r="AN10" s="379"/>
      <c r="AO10" s="379"/>
      <c r="AP10" s="379"/>
      <c r="AQ10" s="379"/>
      <c r="AR10" s="379"/>
      <c r="AS10" s="379"/>
      <c r="AT10" s="380"/>
      <c r="AU10" s="480" t="s">
        <v>
105</v>
      </c>
      <c r="AV10" s="481"/>
      <c r="AW10" s="481"/>
      <c r="AX10" s="481"/>
      <c r="AY10" s="436" t="s">
        <v>
120</v>
      </c>
      <c r="AZ10" s="437"/>
      <c r="BA10" s="437"/>
      <c r="BB10" s="437"/>
      <c r="BC10" s="437"/>
      <c r="BD10" s="437"/>
      <c r="BE10" s="437"/>
      <c r="BF10" s="437"/>
      <c r="BG10" s="437"/>
      <c r="BH10" s="437"/>
      <c r="BI10" s="437"/>
      <c r="BJ10" s="437"/>
      <c r="BK10" s="437"/>
      <c r="BL10" s="437"/>
      <c r="BM10" s="438"/>
      <c r="BN10" s="422">
        <v>
903106</v>
      </c>
      <c r="BO10" s="423"/>
      <c r="BP10" s="423"/>
      <c r="BQ10" s="423"/>
      <c r="BR10" s="423"/>
      <c r="BS10" s="423"/>
      <c r="BT10" s="423"/>
      <c r="BU10" s="424"/>
      <c r="BV10" s="422">
        <v>
559295</v>
      </c>
      <c r="BW10" s="423"/>
      <c r="BX10" s="423"/>
      <c r="BY10" s="423"/>
      <c r="BZ10" s="423"/>
      <c r="CA10" s="423"/>
      <c r="CB10" s="423"/>
      <c r="CC10" s="424"/>
      <c r="CD10" s="181" t="s">
        <v>
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
122</v>
      </c>
      <c r="M11" s="384"/>
      <c r="N11" s="384"/>
      <c r="O11" s="384"/>
      <c r="P11" s="384"/>
      <c r="Q11" s="385"/>
      <c r="R11" s="551" t="s">
        <v>
123</v>
      </c>
      <c r="S11" s="552"/>
      <c r="T11" s="552"/>
      <c r="U11" s="552"/>
      <c r="V11" s="553"/>
      <c r="W11" s="563"/>
      <c r="X11" s="373"/>
      <c r="Y11" s="373"/>
      <c r="Z11" s="373"/>
      <c r="AA11" s="373"/>
      <c r="AB11" s="373"/>
      <c r="AC11" s="373"/>
      <c r="AD11" s="373"/>
      <c r="AE11" s="373"/>
      <c r="AF11" s="373"/>
      <c r="AG11" s="373"/>
      <c r="AH11" s="373"/>
      <c r="AI11" s="373"/>
      <c r="AJ11" s="373"/>
      <c r="AK11" s="373"/>
      <c r="AL11" s="564"/>
      <c r="AM11" s="479" t="s">
        <v>
124</v>
      </c>
      <c r="AN11" s="379"/>
      <c r="AO11" s="379"/>
      <c r="AP11" s="379"/>
      <c r="AQ11" s="379"/>
      <c r="AR11" s="379"/>
      <c r="AS11" s="379"/>
      <c r="AT11" s="380"/>
      <c r="AU11" s="480" t="s">
        <v>
125</v>
      </c>
      <c r="AV11" s="481"/>
      <c r="AW11" s="481"/>
      <c r="AX11" s="481"/>
      <c r="AY11" s="436" t="s">
        <v>
126</v>
      </c>
      <c r="AZ11" s="437"/>
      <c r="BA11" s="437"/>
      <c r="BB11" s="437"/>
      <c r="BC11" s="437"/>
      <c r="BD11" s="437"/>
      <c r="BE11" s="437"/>
      <c r="BF11" s="437"/>
      <c r="BG11" s="437"/>
      <c r="BH11" s="437"/>
      <c r="BI11" s="437"/>
      <c r="BJ11" s="437"/>
      <c r="BK11" s="437"/>
      <c r="BL11" s="437"/>
      <c r="BM11" s="438"/>
      <c r="BN11" s="422">
        <v>
0</v>
      </c>
      <c r="BO11" s="423"/>
      <c r="BP11" s="423"/>
      <c r="BQ11" s="423"/>
      <c r="BR11" s="423"/>
      <c r="BS11" s="423"/>
      <c r="BT11" s="423"/>
      <c r="BU11" s="424"/>
      <c r="BV11" s="422">
        <v>
0</v>
      </c>
      <c r="BW11" s="423"/>
      <c r="BX11" s="423"/>
      <c r="BY11" s="423"/>
      <c r="BZ11" s="423"/>
      <c r="CA11" s="423"/>
      <c r="CB11" s="423"/>
      <c r="CC11" s="424"/>
      <c r="CD11" s="462" t="s">
        <v>
127</v>
      </c>
      <c r="CE11" s="382"/>
      <c r="CF11" s="382"/>
      <c r="CG11" s="382"/>
      <c r="CH11" s="382"/>
      <c r="CI11" s="382"/>
      <c r="CJ11" s="382"/>
      <c r="CK11" s="382"/>
      <c r="CL11" s="382"/>
      <c r="CM11" s="382"/>
      <c r="CN11" s="382"/>
      <c r="CO11" s="382"/>
      <c r="CP11" s="382"/>
      <c r="CQ11" s="382"/>
      <c r="CR11" s="382"/>
      <c r="CS11" s="463"/>
      <c r="CT11" s="525" t="s">
        <v>
128</v>
      </c>
      <c r="CU11" s="526"/>
      <c r="CV11" s="526"/>
      <c r="CW11" s="526"/>
      <c r="CX11" s="526"/>
      <c r="CY11" s="526"/>
      <c r="CZ11" s="526"/>
      <c r="DA11" s="527"/>
      <c r="DB11" s="525" t="s">
        <v>
129</v>
      </c>
      <c r="DC11" s="526"/>
      <c r="DD11" s="526"/>
      <c r="DE11" s="526"/>
      <c r="DF11" s="526"/>
      <c r="DG11" s="526"/>
      <c r="DH11" s="526"/>
      <c r="DI11" s="527"/>
    </row>
    <row r="12" spans="1:119" ht="18.75" customHeight="1" x14ac:dyDescent="0.15">
      <c r="A12" s="178"/>
      <c r="B12" s="528" t="s">
        <v>
130</v>
      </c>
      <c r="C12" s="529"/>
      <c r="D12" s="529"/>
      <c r="E12" s="529"/>
      <c r="F12" s="529"/>
      <c r="G12" s="529"/>
      <c r="H12" s="529"/>
      <c r="I12" s="529"/>
      <c r="J12" s="529"/>
      <c r="K12" s="530"/>
      <c r="L12" s="537" t="s">
        <v>
131</v>
      </c>
      <c r="M12" s="538"/>
      <c r="N12" s="538"/>
      <c r="O12" s="538"/>
      <c r="P12" s="538"/>
      <c r="Q12" s="539"/>
      <c r="R12" s="540">
        <v>
49236</v>
      </c>
      <c r="S12" s="541"/>
      <c r="T12" s="541"/>
      <c r="U12" s="541"/>
      <c r="V12" s="542"/>
      <c r="W12" s="543" t="s">
        <v>
1</v>
      </c>
      <c r="X12" s="481"/>
      <c r="Y12" s="481"/>
      <c r="Z12" s="481"/>
      <c r="AA12" s="481"/>
      <c r="AB12" s="544"/>
      <c r="AC12" s="545" t="s">
        <v>
132</v>
      </c>
      <c r="AD12" s="546"/>
      <c r="AE12" s="546"/>
      <c r="AF12" s="546"/>
      <c r="AG12" s="547"/>
      <c r="AH12" s="545" t="s">
        <v>
133</v>
      </c>
      <c r="AI12" s="546"/>
      <c r="AJ12" s="546"/>
      <c r="AK12" s="546"/>
      <c r="AL12" s="548"/>
      <c r="AM12" s="479" t="s">
        <v>
134</v>
      </c>
      <c r="AN12" s="379"/>
      <c r="AO12" s="379"/>
      <c r="AP12" s="379"/>
      <c r="AQ12" s="379"/>
      <c r="AR12" s="379"/>
      <c r="AS12" s="379"/>
      <c r="AT12" s="380"/>
      <c r="AU12" s="480" t="s">
        <v>
135</v>
      </c>
      <c r="AV12" s="481"/>
      <c r="AW12" s="481"/>
      <c r="AX12" s="481"/>
      <c r="AY12" s="436" t="s">
        <v>
136</v>
      </c>
      <c r="AZ12" s="437"/>
      <c r="BA12" s="437"/>
      <c r="BB12" s="437"/>
      <c r="BC12" s="437"/>
      <c r="BD12" s="437"/>
      <c r="BE12" s="437"/>
      <c r="BF12" s="437"/>
      <c r="BG12" s="437"/>
      <c r="BH12" s="437"/>
      <c r="BI12" s="437"/>
      <c r="BJ12" s="437"/>
      <c r="BK12" s="437"/>
      <c r="BL12" s="437"/>
      <c r="BM12" s="438"/>
      <c r="BN12" s="422">
        <v>
0</v>
      </c>
      <c r="BO12" s="423"/>
      <c r="BP12" s="423"/>
      <c r="BQ12" s="423"/>
      <c r="BR12" s="423"/>
      <c r="BS12" s="423"/>
      <c r="BT12" s="423"/>
      <c r="BU12" s="424"/>
      <c r="BV12" s="422">
        <v>
0</v>
      </c>
      <c r="BW12" s="423"/>
      <c r="BX12" s="423"/>
      <c r="BY12" s="423"/>
      <c r="BZ12" s="423"/>
      <c r="CA12" s="423"/>
      <c r="CB12" s="423"/>
      <c r="CC12" s="424"/>
      <c r="CD12" s="462" t="s">
        <v>
137</v>
      </c>
      <c r="CE12" s="382"/>
      <c r="CF12" s="382"/>
      <c r="CG12" s="382"/>
      <c r="CH12" s="382"/>
      <c r="CI12" s="382"/>
      <c r="CJ12" s="382"/>
      <c r="CK12" s="382"/>
      <c r="CL12" s="382"/>
      <c r="CM12" s="382"/>
      <c r="CN12" s="382"/>
      <c r="CO12" s="382"/>
      <c r="CP12" s="382"/>
      <c r="CQ12" s="382"/>
      <c r="CR12" s="382"/>
      <c r="CS12" s="463"/>
      <c r="CT12" s="525" t="s">
        <v>
138</v>
      </c>
      <c r="CU12" s="526"/>
      <c r="CV12" s="526"/>
      <c r="CW12" s="526"/>
      <c r="CX12" s="526"/>
      <c r="CY12" s="526"/>
      <c r="CZ12" s="526"/>
      <c r="DA12" s="527"/>
      <c r="DB12" s="525" t="s">
        <v>
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
139</v>
      </c>
      <c r="N13" s="507"/>
      <c r="O13" s="507"/>
      <c r="P13" s="507"/>
      <c r="Q13" s="508"/>
      <c r="R13" s="509">
        <v>
49034</v>
      </c>
      <c r="S13" s="510"/>
      <c r="T13" s="510"/>
      <c r="U13" s="510"/>
      <c r="V13" s="511"/>
      <c r="W13" s="512" t="s">
        <v>
140</v>
      </c>
      <c r="X13" s="408"/>
      <c r="Y13" s="408"/>
      <c r="Z13" s="408"/>
      <c r="AA13" s="408"/>
      <c r="AB13" s="409"/>
      <c r="AC13" s="375">
        <v>
1806</v>
      </c>
      <c r="AD13" s="376"/>
      <c r="AE13" s="376"/>
      <c r="AF13" s="376"/>
      <c r="AG13" s="377"/>
      <c r="AH13" s="375">
        <v>
2083</v>
      </c>
      <c r="AI13" s="376"/>
      <c r="AJ13" s="376"/>
      <c r="AK13" s="376"/>
      <c r="AL13" s="435"/>
      <c r="AM13" s="479" t="s">
        <v>
141</v>
      </c>
      <c r="AN13" s="379"/>
      <c r="AO13" s="379"/>
      <c r="AP13" s="379"/>
      <c r="AQ13" s="379"/>
      <c r="AR13" s="379"/>
      <c r="AS13" s="379"/>
      <c r="AT13" s="380"/>
      <c r="AU13" s="480" t="s">
        <v>
142</v>
      </c>
      <c r="AV13" s="481"/>
      <c r="AW13" s="481"/>
      <c r="AX13" s="481"/>
      <c r="AY13" s="436" t="s">
        <v>
143</v>
      </c>
      <c r="AZ13" s="437"/>
      <c r="BA13" s="437"/>
      <c r="BB13" s="437"/>
      <c r="BC13" s="437"/>
      <c r="BD13" s="437"/>
      <c r="BE13" s="437"/>
      <c r="BF13" s="437"/>
      <c r="BG13" s="437"/>
      <c r="BH13" s="437"/>
      <c r="BI13" s="437"/>
      <c r="BJ13" s="437"/>
      <c r="BK13" s="437"/>
      <c r="BL13" s="437"/>
      <c r="BM13" s="438"/>
      <c r="BN13" s="422">
        <v>
1120172</v>
      </c>
      <c r="BO13" s="423"/>
      <c r="BP13" s="423"/>
      <c r="BQ13" s="423"/>
      <c r="BR13" s="423"/>
      <c r="BS13" s="423"/>
      <c r="BT13" s="423"/>
      <c r="BU13" s="424"/>
      <c r="BV13" s="422">
        <v>
752038</v>
      </c>
      <c r="BW13" s="423"/>
      <c r="BX13" s="423"/>
      <c r="BY13" s="423"/>
      <c r="BZ13" s="423"/>
      <c r="CA13" s="423"/>
      <c r="CB13" s="423"/>
      <c r="CC13" s="424"/>
      <c r="CD13" s="462" t="s">
        <v>
144</v>
      </c>
      <c r="CE13" s="382"/>
      <c r="CF13" s="382"/>
      <c r="CG13" s="382"/>
      <c r="CH13" s="382"/>
      <c r="CI13" s="382"/>
      <c r="CJ13" s="382"/>
      <c r="CK13" s="382"/>
      <c r="CL13" s="382"/>
      <c r="CM13" s="382"/>
      <c r="CN13" s="382"/>
      <c r="CO13" s="382"/>
      <c r="CP13" s="382"/>
      <c r="CQ13" s="382"/>
      <c r="CR13" s="382"/>
      <c r="CS13" s="463"/>
      <c r="CT13" s="419">
        <v>
2.8</v>
      </c>
      <c r="CU13" s="420"/>
      <c r="CV13" s="420"/>
      <c r="CW13" s="420"/>
      <c r="CX13" s="420"/>
      <c r="CY13" s="420"/>
      <c r="CZ13" s="420"/>
      <c r="DA13" s="421"/>
      <c r="DB13" s="419">
        <v>
2</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
145</v>
      </c>
      <c r="M14" s="549"/>
      <c r="N14" s="549"/>
      <c r="O14" s="549"/>
      <c r="P14" s="549"/>
      <c r="Q14" s="550"/>
      <c r="R14" s="509">
        <v>
50278</v>
      </c>
      <c r="S14" s="510"/>
      <c r="T14" s="510"/>
      <c r="U14" s="510"/>
      <c r="V14" s="511"/>
      <c r="W14" s="513"/>
      <c r="X14" s="411"/>
      <c r="Y14" s="411"/>
      <c r="Z14" s="411"/>
      <c r="AA14" s="411"/>
      <c r="AB14" s="412"/>
      <c r="AC14" s="502">
        <v>
7.9</v>
      </c>
      <c r="AD14" s="503"/>
      <c r="AE14" s="503"/>
      <c r="AF14" s="503"/>
      <c r="AG14" s="504"/>
      <c r="AH14" s="502">
        <v>
8.6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
146</v>
      </c>
      <c r="CE14" s="460"/>
      <c r="CF14" s="460"/>
      <c r="CG14" s="460"/>
      <c r="CH14" s="460"/>
      <c r="CI14" s="460"/>
      <c r="CJ14" s="460"/>
      <c r="CK14" s="460"/>
      <c r="CL14" s="460"/>
      <c r="CM14" s="460"/>
      <c r="CN14" s="460"/>
      <c r="CO14" s="460"/>
      <c r="CP14" s="460"/>
      <c r="CQ14" s="460"/>
      <c r="CR14" s="460"/>
      <c r="CS14" s="461"/>
      <c r="CT14" s="519" t="s">
        <v>
129</v>
      </c>
      <c r="CU14" s="520"/>
      <c r="CV14" s="520"/>
      <c r="CW14" s="520"/>
      <c r="CX14" s="520"/>
      <c r="CY14" s="520"/>
      <c r="CZ14" s="520"/>
      <c r="DA14" s="521"/>
      <c r="DB14" s="519" t="s">
        <v>
147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
139</v>
      </c>
      <c r="N15" s="507"/>
      <c r="O15" s="507"/>
      <c r="P15" s="507"/>
      <c r="Q15" s="508"/>
      <c r="R15" s="509">
        <v>
50075</v>
      </c>
      <c r="S15" s="510"/>
      <c r="T15" s="510"/>
      <c r="U15" s="510"/>
      <c r="V15" s="511"/>
      <c r="W15" s="512" t="s">
        <v>
148</v>
      </c>
      <c r="X15" s="408"/>
      <c r="Y15" s="408"/>
      <c r="Z15" s="408"/>
      <c r="AA15" s="408"/>
      <c r="AB15" s="409"/>
      <c r="AC15" s="375">
        <v>
6215</v>
      </c>
      <c r="AD15" s="376"/>
      <c r="AE15" s="376"/>
      <c r="AF15" s="376"/>
      <c r="AG15" s="377"/>
      <c r="AH15" s="375">
        <v>
6838</v>
      </c>
      <c r="AI15" s="376"/>
      <c r="AJ15" s="376"/>
      <c r="AK15" s="376"/>
      <c r="AL15" s="435"/>
      <c r="AM15" s="479"/>
      <c r="AN15" s="379"/>
      <c r="AO15" s="379"/>
      <c r="AP15" s="379"/>
      <c r="AQ15" s="379"/>
      <c r="AR15" s="379"/>
      <c r="AS15" s="379"/>
      <c r="AT15" s="380"/>
      <c r="AU15" s="480"/>
      <c r="AV15" s="481"/>
      <c r="AW15" s="481"/>
      <c r="AX15" s="481"/>
      <c r="AY15" s="448" t="s">
        <v>
149</v>
      </c>
      <c r="AZ15" s="449"/>
      <c r="BA15" s="449"/>
      <c r="BB15" s="449"/>
      <c r="BC15" s="449"/>
      <c r="BD15" s="449"/>
      <c r="BE15" s="449"/>
      <c r="BF15" s="449"/>
      <c r="BG15" s="449"/>
      <c r="BH15" s="449"/>
      <c r="BI15" s="449"/>
      <c r="BJ15" s="449"/>
      <c r="BK15" s="449"/>
      <c r="BL15" s="449"/>
      <c r="BM15" s="450"/>
      <c r="BN15" s="451">
        <v>
5265524</v>
      </c>
      <c r="BO15" s="452"/>
      <c r="BP15" s="452"/>
      <c r="BQ15" s="452"/>
      <c r="BR15" s="452"/>
      <c r="BS15" s="452"/>
      <c r="BT15" s="452"/>
      <c r="BU15" s="453"/>
      <c r="BV15" s="451">
        <v>
5480633</v>
      </c>
      <c r="BW15" s="452"/>
      <c r="BX15" s="452"/>
      <c r="BY15" s="452"/>
      <c r="BZ15" s="452"/>
      <c r="CA15" s="452"/>
      <c r="CB15" s="452"/>
      <c r="CC15" s="453"/>
      <c r="CD15" s="522" t="s">
        <v>
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
151</v>
      </c>
      <c r="M16" s="497"/>
      <c r="N16" s="497"/>
      <c r="O16" s="497"/>
      <c r="P16" s="497"/>
      <c r="Q16" s="498"/>
      <c r="R16" s="499" t="s">
        <v>
152</v>
      </c>
      <c r="S16" s="500"/>
      <c r="T16" s="500"/>
      <c r="U16" s="500"/>
      <c r="V16" s="501"/>
      <c r="W16" s="513"/>
      <c r="X16" s="411"/>
      <c r="Y16" s="411"/>
      <c r="Z16" s="411"/>
      <c r="AA16" s="411"/>
      <c r="AB16" s="412"/>
      <c r="AC16" s="502">
        <v>
27.2</v>
      </c>
      <c r="AD16" s="503"/>
      <c r="AE16" s="503"/>
      <c r="AF16" s="503"/>
      <c r="AG16" s="504"/>
      <c r="AH16" s="502">
        <v>
28.3</v>
      </c>
      <c r="AI16" s="503"/>
      <c r="AJ16" s="503"/>
      <c r="AK16" s="503"/>
      <c r="AL16" s="505"/>
      <c r="AM16" s="479"/>
      <c r="AN16" s="379"/>
      <c r="AO16" s="379"/>
      <c r="AP16" s="379"/>
      <c r="AQ16" s="379"/>
      <c r="AR16" s="379"/>
      <c r="AS16" s="379"/>
      <c r="AT16" s="380"/>
      <c r="AU16" s="480"/>
      <c r="AV16" s="481"/>
      <c r="AW16" s="481"/>
      <c r="AX16" s="481"/>
      <c r="AY16" s="436" t="s">
        <v>
153</v>
      </c>
      <c r="AZ16" s="437"/>
      <c r="BA16" s="437"/>
      <c r="BB16" s="437"/>
      <c r="BC16" s="437"/>
      <c r="BD16" s="437"/>
      <c r="BE16" s="437"/>
      <c r="BF16" s="437"/>
      <c r="BG16" s="437"/>
      <c r="BH16" s="437"/>
      <c r="BI16" s="437"/>
      <c r="BJ16" s="437"/>
      <c r="BK16" s="437"/>
      <c r="BL16" s="437"/>
      <c r="BM16" s="438"/>
      <c r="BN16" s="422">
        <v>
13623102</v>
      </c>
      <c r="BO16" s="423"/>
      <c r="BP16" s="423"/>
      <c r="BQ16" s="423"/>
      <c r="BR16" s="423"/>
      <c r="BS16" s="423"/>
      <c r="BT16" s="423"/>
      <c r="BU16" s="424"/>
      <c r="BV16" s="422">
        <v>
13140501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
154</v>
      </c>
      <c r="N17" s="516"/>
      <c r="O17" s="516"/>
      <c r="P17" s="516"/>
      <c r="Q17" s="517"/>
      <c r="R17" s="499" t="s">
        <v>
155</v>
      </c>
      <c r="S17" s="500"/>
      <c r="T17" s="500"/>
      <c r="U17" s="500"/>
      <c r="V17" s="501"/>
      <c r="W17" s="512" t="s">
        <v>
156</v>
      </c>
      <c r="X17" s="408"/>
      <c r="Y17" s="408"/>
      <c r="Z17" s="408"/>
      <c r="AA17" s="408"/>
      <c r="AB17" s="409"/>
      <c r="AC17" s="375">
        <v>
14868</v>
      </c>
      <c r="AD17" s="376"/>
      <c r="AE17" s="376"/>
      <c r="AF17" s="376"/>
      <c r="AG17" s="377"/>
      <c r="AH17" s="375">
        <v>
15212</v>
      </c>
      <c r="AI17" s="376"/>
      <c r="AJ17" s="376"/>
      <c r="AK17" s="376"/>
      <c r="AL17" s="435"/>
      <c r="AM17" s="479"/>
      <c r="AN17" s="379"/>
      <c r="AO17" s="379"/>
      <c r="AP17" s="379"/>
      <c r="AQ17" s="379"/>
      <c r="AR17" s="379"/>
      <c r="AS17" s="379"/>
      <c r="AT17" s="380"/>
      <c r="AU17" s="480"/>
      <c r="AV17" s="481"/>
      <c r="AW17" s="481"/>
      <c r="AX17" s="481"/>
      <c r="AY17" s="436" t="s">
        <v>
157</v>
      </c>
      <c r="AZ17" s="437"/>
      <c r="BA17" s="437"/>
      <c r="BB17" s="437"/>
      <c r="BC17" s="437"/>
      <c r="BD17" s="437"/>
      <c r="BE17" s="437"/>
      <c r="BF17" s="437"/>
      <c r="BG17" s="437"/>
      <c r="BH17" s="437"/>
      <c r="BI17" s="437"/>
      <c r="BJ17" s="437"/>
      <c r="BK17" s="437"/>
      <c r="BL17" s="437"/>
      <c r="BM17" s="438"/>
      <c r="BN17" s="422">
        <v>
6533678</v>
      </c>
      <c r="BO17" s="423"/>
      <c r="BP17" s="423"/>
      <c r="BQ17" s="423"/>
      <c r="BR17" s="423"/>
      <c r="BS17" s="423"/>
      <c r="BT17" s="423"/>
      <c r="BU17" s="424"/>
      <c r="BV17" s="422">
        <v>
6822508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
158</v>
      </c>
      <c r="C18" s="473"/>
      <c r="D18" s="473"/>
      <c r="E18" s="474"/>
      <c r="F18" s="474"/>
      <c r="G18" s="474"/>
      <c r="H18" s="474"/>
      <c r="I18" s="474"/>
      <c r="J18" s="474"/>
      <c r="K18" s="474"/>
      <c r="L18" s="475">
        <v>
371.99</v>
      </c>
      <c r="M18" s="475"/>
      <c r="N18" s="475"/>
      <c r="O18" s="475"/>
      <c r="P18" s="475"/>
      <c r="Q18" s="475"/>
      <c r="R18" s="476"/>
      <c r="S18" s="476"/>
      <c r="T18" s="476"/>
      <c r="U18" s="476"/>
      <c r="V18" s="477"/>
      <c r="W18" s="493"/>
      <c r="X18" s="494"/>
      <c r="Y18" s="494"/>
      <c r="Z18" s="494"/>
      <c r="AA18" s="494"/>
      <c r="AB18" s="518"/>
      <c r="AC18" s="392">
        <v>
65</v>
      </c>
      <c r="AD18" s="393"/>
      <c r="AE18" s="393"/>
      <c r="AF18" s="393"/>
      <c r="AG18" s="478"/>
      <c r="AH18" s="392">
        <v>
63</v>
      </c>
      <c r="AI18" s="393"/>
      <c r="AJ18" s="393"/>
      <c r="AK18" s="393"/>
      <c r="AL18" s="394"/>
      <c r="AM18" s="479"/>
      <c r="AN18" s="379"/>
      <c r="AO18" s="379"/>
      <c r="AP18" s="379"/>
      <c r="AQ18" s="379"/>
      <c r="AR18" s="379"/>
      <c r="AS18" s="379"/>
      <c r="AT18" s="380"/>
      <c r="AU18" s="480"/>
      <c r="AV18" s="481"/>
      <c r="AW18" s="481"/>
      <c r="AX18" s="481"/>
      <c r="AY18" s="436" t="s">
        <v>
159</v>
      </c>
      <c r="AZ18" s="437"/>
      <c r="BA18" s="437"/>
      <c r="BB18" s="437"/>
      <c r="BC18" s="437"/>
      <c r="BD18" s="437"/>
      <c r="BE18" s="437"/>
      <c r="BF18" s="437"/>
      <c r="BG18" s="437"/>
      <c r="BH18" s="437"/>
      <c r="BI18" s="437"/>
      <c r="BJ18" s="437"/>
      <c r="BK18" s="437"/>
      <c r="BL18" s="437"/>
      <c r="BM18" s="438"/>
      <c r="BN18" s="422">
        <v>
13392776</v>
      </c>
      <c r="BO18" s="423"/>
      <c r="BP18" s="423"/>
      <c r="BQ18" s="423"/>
      <c r="BR18" s="423"/>
      <c r="BS18" s="423"/>
      <c r="BT18" s="423"/>
      <c r="BU18" s="424"/>
      <c r="BV18" s="422">
        <v>
14071917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
160</v>
      </c>
      <c r="C19" s="473"/>
      <c r="D19" s="473"/>
      <c r="E19" s="474"/>
      <c r="F19" s="474"/>
      <c r="G19" s="474"/>
      <c r="H19" s="474"/>
      <c r="I19" s="474"/>
      <c r="J19" s="474"/>
      <c r="K19" s="474"/>
      <c r="L19" s="482">
        <v>
131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
161</v>
      </c>
      <c r="AZ19" s="437"/>
      <c r="BA19" s="437"/>
      <c r="BB19" s="437"/>
      <c r="BC19" s="437"/>
      <c r="BD19" s="437"/>
      <c r="BE19" s="437"/>
      <c r="BF19" s="437"/>
      <c r="BG19" s="437"/>
      <c r="BH19" s="437"/>
      <c r="BI19" s="437"/>
      <c r="BJ19" s="437"/>
      <c r="BK19" s="437"/>
      <c r="BL19" s="437"/>
      <c r="BM19" s="438"/>
      <c r="BN19" s="422">
        <v>
19956175</v>
      </c>
      <c r="BO19" s="423"/>
      <c r="BP19" s="423"/>
      <c r="BQ19" s="423"/>
      <c r="BR19" s="423"/>
      <c r="BS19" s="423"/>
      <c r="BT19" s="423"/>
      <c r="BU19" s="424"/>
      <c r="BV19" s="422">
        <v>
19795261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
162</v>
      </c>
      <c r="C20" s="473"/>
      <c r="D20" s="473"/>
      <c r="E20" s="474"/>
      <c r="F20" s="474"/>
      <c r="G20" s="474"/>
      <c r="H20" s="474"/>
      <c r="I20" s="474"/>
      <c r="J20" s="474"/>
      <c r="K20" s="474"/>
      <c r="L20" s="482">
        <v>
19243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
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
164</v>
      </c>
      <c r="C22" s="399"/>
      <c r="D22" s="400"/>
      <c r="E22" s="407" t="s">
        <v>
1</v>
      </c>
      <c r="F22" s="408"/>
      <c r="G22" s="408"/>
      <c r="H22" s="408"/>
      <c r="I22" s="408"/>
      <c r="J22" s="408"/>
      <c r="K22" s="409"/>
      <c r="L22" s="407" t="s">
        <v>
165</v>
      </c>
      <c r="M22" s="408"/>
      <c r="N22" s="408"/>
      <c r="O22" s="408"/>
      <c r="P22" s="409"/>
      <c r="Q22" s="413" t="s">
        <v>
166</v>
      </c>
      <c r="R22" s="414"/>
      <c r="S22" s="414"/>
      <c r="T22" s="414"/>
      <c r="U22" s="414"/>
      <c r="V22" s="415"/>
      <c r="W22" s="464" t="s">
        <v>
167</v>
      </c>
      <c r="X22" s="399"/>
      <c r="Y22" s="400"/>
      <c r="Z22" s="407" t="s">
        <v>
1</v>
      </c>
      <c r="AA22" s="408"/>
      <c r="AB22" s="408"/>
      <c r="AC22" s="408"/>
      <c r="AD22" s="408"/>
      <c r="AE22" s="408"/>
      <c r="AF22" s="408"/>
      <c r="AG22" s="409"/>
      <c r="AH22" s="425" t="s">
        <v>
168</v>
      </c>
      <c r="AI22" s="408"/>
      <c r="AJ22" s="408"/>
      <c r="AK22" s="408"/>
      <c r="AL22" s="409"/>
      <c r="AM22" s="425" t="s">
        <v>
169</v>
      </c>
      <c r="AN22" s="426"/>
      <c r="AO22" s="426"/>
      <c r="AP22" s="426"/>
      <c r="AQ22" s="426"/>
      <c r="AR22" s="427"/>
      <c r="AS22" s="413" t="s">
        <v>
166</v>
      </c>
      <c r="AT22" s="414"/>
      <c r="AU22" s="414"/>
      <c r="AV22" s="414"/>
      <c r="AW22" s="414"/>
      <c r="AX22" s="431"/>
      <c r="AY22" s="448" t="s">
        <v>
170</v>
      </c>
      <c r="AZ22" s="449"/>
      <c r="BA22" s="449"/>
      <c r="BB22" s="449"/>
      <c r="BC22" s="449"/>
      <c r="BD22" s="449"/>
      <c r="BE22" s="449"/>
      <c r="BF22" s="449"/>
      <c r="BG22" s="449"/>
      <c r="BH22" s="449"/>
      <c r="BI22" s="449"/>
      <c r="BJ22" s="449"/>
      <c r="BK22" s="449"/>
      <c r="BL22" s="449"/>
      <c r="BM22" s="450"/>
      <c r="BN22" s="451">
        <v>
18182253</v>
      </c>
      <c r="BO22" s="452"/>
      <c r="BP22" s="452"/>
      <c r="BQ22" s="452"/>
      <c r="BR22" s="452"/>
      <c r="BS22" s="452"/>
      <c r="BT22" s="452"/>
      <c r="BU22" s="453"/>
      <c r="BV22" s="451">
        <v>
18340787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
171</v>
      </c>
      <c r="AZ23" s="437"/>
      <c r="BA23" s="437"/>
      <c r="BB23" s="437"/>
      <c r="BC23" s="437"/>
      <c r="BD23" s="437"/>
      <c r="BE23" s="437"/>
      <c r="BF23" s="437"/>
      <c r="BG23" s="437"/>
      <c r="BH23" s="437"/>
      <c r="BI23" s="437"/>
      <c r="BJ23" s="437"/>
      <c r="BK23" s="437"/>
      <c r="BL23" s="437"/>
      <c r="BM23" s="438"/>
      <c r="BN23" s="422">
        <v>
16907476</v>
      </c>
      <c r="BO23" s="423"/>
      <c r="BP23" s="423"/>
      <c r="BQ23" s="423"/>
      <c r="BR23" s="423"/>
      <c r="BS23" s="423"/>
      <c r="BT23" s="423"/>
      <c r="BU23" s="424"/>
      <c r="BV23" s="422">
        <v>
16979062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
172</v>
      </c>
      <c r="F24" s="379"/>
      <c r="G24" s="379"/>
      <c r="H24" s="379"/>
      <c r="I24" s="379"/>
      <c r="J24" s="379"/>
      <c r="K24" s="380"/>
      <c r="L24" s="375">
        <v>
1</v>
      </c>
      <c r="M24" s="376"/>
      <c r="N24" s="376"/>
      <c r="O24" s="376"/>
      <c r="P24" s="377"/>
      <c r="Q24" s="375">
        <v>
8407</v>
      </c>
      <c r="R24" s="376"/>
      <c r="S24" s="376"/>
      <c r="T24" s="376"/>
      <c r="U24" s="376"/>
      <c r="V24" s="377"/>
      <c r="W24" s="465"/>
      <c r="X24" s="402"/>
      <c r="Y24" s="403"/>
      <c r="Z24" s="378" t="s">
        <v>
173</v>
      </c>
      <c r="AA24" s="379"/>
      <c r="AB24" s="379"/>
      <c r="AC24" s="379"/>
      <c r="AD24" s="379"/>
      <c r="AE24" s="379"/>
      <c r="AF24" s="379"/>
      <c r="AG24" s="380"/>
      <c r="AH24" s="375">
        <v>
499</v>
      </c>
      <c r="AI24" s="376"/>
      <c r="AJ24" s="376"/>
      <c r="AK24" s="376"/>
      <c r="AL24" s="377"/>
      <c r="AM24" s="375">
        <v>
1608776</v>
      </c>
      <c r="AN24" s="376"/>
      <c r="AO24" s="376"/>
      <c r="AP24" s="376"/>
      <c r="AQ24" s="376"/>
      <c r="AR24" s="377"/>
      <c r="AS24" s="375">
        <v>
3224</v>
      </c>
      <c r="AT24" s="376"/>
      <c r="AU24" s="376"/>
      <c r="AV24" s="376"/>
      <c r="AW24" s="376"/>
      <c r="AX24" s="435"/>
      <c r="AY24" s="395" t="s">
        <v>
174</v>
      </c>
      <c r="AZ24" s="396"/>
      <c r="BA24" s="396"/>
      <c r="BB24" s="396"/>
      <c r="BC24" s="396"/>
      <c r="BD24" s="396"/>
      <c r="BE24" s="396"/>
      <c r="BF24" s="396"/>
      <c r="BG24" s="396"/>
      <c r="BH24" s="396"/>
      <c r="BI24" s="396"/>
      <c r="BJ24" s="396"/>
      <c r="BK24" s="396"/>
      <c r="BL24" s="396"/>
      <c r="BM24" s="397"/>
      <c r="BN24" s="422">
        <v>
11388887</v>
      </c>
      <c r="BO24" s="423"/>
      <c r="BP24" s="423"/>
      <c r="BQ24" s="423"/>
      <c r="BR24" s="423"/>
      <c r="BS24" s="423"/>
      <c r="BT24" s="423"/>
      <c r="BU24" s="424"/>
      <c r="BV24" s="422">
        <v>
11568406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
175</v>
      </c>
      <c r="F25" s="379"/>
      <c r="G25" s="379"/>
      <c r="H25" s="379"/>
      <c r="I25" s="379"/>
      <c r="J25" s="379"/>
      <c r="K25" s="380"/>
      <c r="L25" s="375">
        <v>
1</v>
      </c>
      <c r="M25" s="376"/>
      <c r="N25" s="376"/>
      <c r="O25" s="376"/>
      <c r="P25" s="377"/>
      <c r="Q25" s="375">
        <v>
6697</v>
      </c>
      <c r="R25" s="376"/>
      <c r="S25" s="376"/>
      <c r="T25" s="376"/>
      <c r="U25" s="376"/>
      <c r="V25" s="377"/>
      <c r="W25" s="465"/>
      <c r="X25" s="402"/>
      <c r="Y25" s="403"/>
      <c r="Z25" s="378" t="s">
        <v>
176</v>
      </c>
      <c r="AA25" s="379"/>
      <c r="AB25" s="379"/>
      <c r="AC25" s="379"/>
      <c r="AD25" s="379"/>
      <c r="AE25" s="379"/>
      <c r="AF25" s="379"/>
      <c r="AG25" s="380"/>
      <c r="AH25" s="375">
        <v>
87</v>
      </c>
      <c r="AI25" s="376"/>
      <c r="AJ25" s="376"/>
      <c r="AK25" s="376"/>
      <c r="AL25" s="377"/>
      <c r="AM25" s="375">
        <v>
304761</v>
      </c>
      <c r="AN25" s="376"/>
      <c r="AO25" s="376"/>
      <c r="AP25" s="376"/>
      <c r="AQ25" s="376"/>
      <c r="AR25" s="377"/>
      <c r="AS25" s="375">
        <v>
3503</v>
      </c>
      <c r="AT25" s="376"/>
      <c r="AU25" s="376"/>
      <c r="AV25" s="376"/>
      <c r="AW25" s="376"/>
      <c r="AX25" s="435"/>
      <c r="AY25" s="448" t="s">
        <v>
177</v>
      </c>
      <c r="AZ25" s="449"/>
      <c r="BA25" s="449"/>
      <c r="BB25" s="449"/>
      <c r="BC25" s="449"/>
      <c r="BD25" s="449"/>
      <c r="BE25" s="449"/>
      <c r="BF25" s="449"/>
      <c r="BG25" s="449"/>
      <c r="BH25" s="449"/>
      <c r="BI25" s="449"/>
      <c r="BJ25" s="449"/>
      <c r="BK25" s="449"/>
      <c r="BL25" s="449"/>
      <c r="BM25" s="450"/>
      <c r="BN25" s="451">
        <v>
3790792</v>
      </c>
      <c r="BO25" s="452"/>
      <c r="BP25" s="452"/>
      <c r="BQ25" s="452"/>
      <c r="BR25" s="452"/>
      <c r="BS25" s="452"/>
      <c r="BT25" s="452"/>
      <c r="BU25" s="453"/>
      <c r="BV25" s="451">
        <v>
4291167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
178</v>
      </c>
      <c r="F26" s="379"/>
      <c r="G26" s="379"/>
      <c r="H26" s="379"/>
      <c r="I26" s="379"/>
      <c r="J26" s="379"/>
      <c r="K26" s="380"/>
      <c r="L26" s="375">
        <v>
1</v>
      </c>
      <c r="M26" s="376"/>
      <c r="N26" s="376"/>
      <c r="O26" s="376"/>
      <c r="P26" s="377"/>
      <c r="Q26" s="375">
        <v>
6317</v>
      </c>
      <c r="R26" s="376"/>
      <c r="S26" s="376"/>
      <c r="T26" s="376"/>
      <c r="U26" s="376"/>
      <c r="V26" s="377"/>
      <c r="W26" s="465"/>
      <c r="X26" s="402"/>
      <c r="Y26" s="403"/>
      <c r="Z26" s="378" t="s">
        <v>
179</v>
      </c>
      <c r="AA26" s="433"/>
      <c r="AB26" s="433"/>
      <c r="AC26" s="433"/>
      <c r="AD26" s="433"/>
      <c r="AE26" s="433"/>
      <c r="AF26" s="433"/>
      <c r="AG26" s="434"/>
      <c r="AH26" s="375">
        <v>
31</v>
      </c>
      <c r="AI26" s="376"/>
      <c r="AJ26" s="376"/>
      <c r="AK26" s="376"/>
      <c r="AL26" s="377"/>
      <c r="AM26" s="375">
        <v>
96410</v>
      </c>
      <c r="AN26" s="376"/>
      <c r="AO26" s="376"/>
      <c r="AP26" s="376"/>
      <c r="AQ26" s="376"/>
      <c r="AR26" s="377"/>
      <c r="AS26" s="375">
        <v>
3110</v>
      </c>
      <c r="AT26" s="376"/>
      <c r="AU26" s="376"/>
      <c r="AV26" s="376"/>
      <c r="AW26" s="376"/>
      <c r="AX26" s="435"/>
      <c r="AY26" s="462" t="s">
        <v>
180</v>
      </c>
      <c r="AZ26" s="382"/>
      <c r="BA26" s="382"/>
      <c r="BB26" s="382"/>
      <c r="BC26" s="382"/>
      <c r="BD26" s="382"/>
      <c r="BE26" s="382"/>
      <c r="BF26" s="382"/>
      <c r="BG26" s="382"/>
      <c r="BH26" s="382"/>
      <c r="BI26" s="382"/>
      <c r="BJ26" s="382"/>
      <c r="BK26" s="382"/>
      <c r="BL26" s="382"/>
      <c r="BM26" s="463"/>
      <c r="BN26" s="422" t="s">
        <v>
181</v>
      </c>
      <c r="BO26" s="423"/>
      <c r="BP26" s="423"/>
      <c r="BQ26" s="423"/>
      <c r="BR26" s="423"/>
      <c r="BS26" s="423"/>
      <c r="BT26" s="423"/>
      <c r="BU26" s="424"/>
      <c r="BV26" s="422" t="s">
        <v>
181</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
182</v>
      </c>
      <c r="F27" s="379"/>
      <c r="G27" s="379"/>
      <c r="H27" s="379"/>
      <c r="I27" s="379"/>
      <c r="J27" s="379"/>
      <c r="K27" s="380"/>
      <c r="L27" s="375">
        <v>
1</v>
      </c>
      <c r="M27" s="376"/>
      <c r="N27" s="376"/>
      <c r="O27" s="376"/>
      <c r="P27" s="377"/>
      <c r="Q27" s="375">
        <v>
4600</v>
      </c>
      <c r="R27" s="376"/>
      <c r="S27" s="376"/>
      <c r="T27" s="376"/>
      <c r="U27" s="376"/>
      <c r="V27" s="377"/>
      <c r="W27" s="465"/>
      <c r="X27" s="402"/>
      <c r="Y27" s="403"/>
      <c r="Z27" s="378" t="s">
        <v>
183</v>
      </c>
      <c r="AA27" s="379"/>
      <c r="AB27" s="379"/>
      <c r="AC27" s="379"/>
      <c r="AD27" s="379"/>
      <c r="AE27" s="379"/>
      <c r="AF27" s="379"/>
      <c r="AG27" s="380"/>
      <c r="AH27" s="375">
        <v>
13</v>
      </c>
      <c r="AI27" s="376"/>
      <c r="AJ27" s="376"/>
      <c r="AK27" s="376"/>
      <c r="AL27" s="377"/>
      <c r="AM27" s="375">
        <v>
44459</v>
      </c>
      <c r="AN27" s="376"/>
      <c r="AO27" s="376"/>
      <c r="AP27" s="376"/>
      <c r="AQ27" s="376"/>
      <c r="AR27" s="377"/>
      <c r="AS27" s="375">
        <v>
3420</v>
      </c>
      <c r="AT27" s="376"/>
      <c r="AU27" s="376"/>
      <c r="AV27" s="376"/>
      <c r="AW27" s="376"/>
      <c r="AX27" s="435"/>
      <c r="AY27" s="459" t="s">
        <v>
184</v>
      </c>
      <c r="AZ27" s="460"/>
      <c r="BA27" s="460"/>
      <c r="BB27" s="460"/>
      <c r="BC27" s="460"/>
      <c r="BD27" s="460"/>
      <c r="BE27" s="460"/>
      <c r="BF27" s="460"/>
      <c r="BG27" s="460"/>
      <c r="BH27" s="460"/>
      <c r="BI27" s="460"/>
      <c r="BJ27" s="460"/>
      <c r="BK27" s="460"/>
      <c r="BL27" s="460"/>
      <c r="BM27" s="461"/>
      <c r="BN27" s="456" t="s">
        <v>
181</v>
      </c>
      <c r="BO27" s="457"/>
      <c r="BP27" s="457"/>
      <c r="BQ27" s="457"/>
      <c r="BR27" s="457"/>
      <c r="BS27" s="457"/>
      <c r="BT27" s="457"/>
      <c r="BU27" s="458"/>
      <c r="BV27" s="456" t="s">
        <v>
181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
185</v>
      </c>
      <c r="F28" s="379"/>
      <c r="G28" s="379"/>
      <c r="H28" s="379"/>
      <c r="I28" s="379"/>
      <c r="J28" s="379"/>
      <c r="K28" s="380"/>
      <c r="L28" s="375">
        <v>
1</v>
      </c>
      <c r="M28" s="376"/>
      <c r="N28" s="376"/>
      <c r="O28" s="376"/>
      <c r="P28" s="377"/>
      <c r="Q28" s="375">
        <v>
4150</v>
      </c>
      <c r="R28" s="376"/>
      <c r="S28" s="376"/>
      <c r="T28" s="376"/>
      <c r="U28" s="376"/>
      <c r="V28" s="377"/>
      <c r="W28" s="465"/>
      <c r="X28" s="402"/>
      <c r="Y28" s="403"/>
      <c r="Z28" s="378" t="s">
        <v>
186</v>
      </c>
      <c r="AA28" s="379"/>
      <c r="AB28" s="379"/>
      <c r="AC28" s="379"/>
      <c r="AD28" s="379"/>
      <c r="AE28" s="379"/>
      <c r="AF28" s="379"/>
      <c r="AG28" s="380"/>
      <c r="AH28" s="375" t="s">
        <v>
181</v>
      </c>
      <c r="AI28" s="376"/>
      <c r="AJ28" s="376"/>
      <c r="AK28" s="376"/>
      <c r="AL28" s="377"/>
      <c r="AM28" s="375" t="s">
        <v>
181</v>
      </c>
      <c r="AN28" s="376"/>
      <c r="AO28" s="376"/>
      <c r="AP28" s="376"/>
      <c r="AQ28" s="376"/>
      <c r="AR28" s="377"/>
      <c r="AS28" s="375" t="s">
        <v>
138</v>
      </c>
      <c r="AT28" s="376"/>
      <c r="AU28" s="376"/>
      <c r="AV28" s="376"/>
      <c r="AW28" s="376"/>
      <c r="AX28" s="435"/>
      <c r="AY28" s="439" t="s">
        <v>
187</v>
      </c>
      <c r="AZ28" s="440"/>
      <c r="BA28" s="440"/>
      <c r="BB28" s="441"/>
      <c r="BC28" s="448" t="s">
        <v>
48</v>
      </c>
      <c r="BD28" s="449"/>
      <c r="BE28" s="449"/>
      <c r="BF28" s="449"/>
      <c r="BG28" s="449"/>
      <c r="BH28" s="449"/>
      <c r="BI28" s="449"/>
      <c r="BJ28" s="449"/>
      <c r="BK28" s="449"/>
      <c r="BL28" s="449"/>
      <c r="BM28" s="450"/>
      <c r="BN28" s="451">
        <v>
5578399</v>
      </c>
      <c r="BO28" s="452"/>
      <c r="BP28" s="452"/>
      <c r="BQ28" s="452"/>
      <c r="BR28" s="452"/>
      <c r="BS28" s="452"/>
      <c r="BT28" s="452"/>
      <c r="BU28" s="453"/>
      <c r="BV28" s="451">
        <v>
4675293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
188</v>
      </c>
      <c r="F29" s="379"/>
      <c r="G29" s="379"/>
      <c r="H29" s="379"/>
      <c r="I29" s="379"/>
      <c r="J29" s="379"/>
      <c r="K29" s="380"/>
      <c r="L29" s="375">
        <v>
16</v>
      </c>
      <c r="M29" s="376"/>
      <c r="N29" s="376"/>
      <c r="O29" s="376"/>
      <c r="P29" s="377"/>
      <c r="Q29" s="375">
        <v>
3950</v>
      </c>
      <c r="R29" s="376"/>
      <c r="S29" s="376"/>
      <c r="T29" s="376"/>
      <c r="U29" s="376"/>
      <c r="V29" s="377"/>
      <c r="W29" s="466"/>
      <c r="X29" s="467"/>
      <c r="Y29" s="468"/>
      <c r="Z29" s="378" t="s">
        <v>
189</v>
      </c>
      <c r="AA29" s="379"/>
      <c r="AB29" s="379"/>
      <c r="AC29" s="379"/>
      <c r="AD29" s="379"/>
      <c r="AE29" s="379"/>
      <c r="AF29" s="379"/>
      <c r="AG29" s="380"/>
      <c r="AH29" s="375">
        <v>
512</v>
      </c>
      <c r="AI29" s="376"/>
      <c r="AJ29" s="376"/>
      <c r="AK29" s="376"/>
      <c r="AL29" s="377"/>
      <c r="AM29" s="375">
        <v>
1653235</v>
      </c>
      <c r="AN29" s="376"/>
      <c r="AO29" s="376"/>
      <c r="AP29" s="376"/>
      <c r="AQ29" s="376"/>
      <c r="AR29" s="377"/>
      <c r="AS29" s="375">
        <v>
3229</v>
      </c>
      <c r="AT29" s="376"/>
      <c r="AU29" s="376"/>
      <c r="AV29" s="376"/>
      <c r="AW29" s="376"/>
      <c r="AX29" s="435"/>
      <c r="AY29" s="442"/>
      <c r="AZ29" s="443"/>
      <c r="BA29" s="443"/>
      <c r="BB29" s="444"/>
      <c r="BC29" s="436" t="s">
        <v>
190</v>
      </c>
      <c r="BD29" s="437"/>
      <c r="BE29" s="437"/>
      <c r="BF29" s="437"/>
      <c r="BG29" s="437"/>
      <c r="BH29" s="437"/>
      <c r="BI29" s="437"/>
      <c r="BJ29" s="437"/>
      <c r="BK29" s="437"/>
      <c r="BL29" s="437"/>
      <c r="BM29" s="438"/>
      <c r="BN29" s="422">
        <v>
7910988</v>
      </c>
      <c r="BO29" s="423"/>
      <c r="BP29" s="423"/>
      <c r="BQ29" s="423"/>
      <c r="BR29" s="423"/>
      <c r="BS29" s="423"/>
      <c r="BT29" s="423"/>
      <c r="BU29" s="424"/>
      <c r="BV29" s="422">
        <v>
7705920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
191</v>
      </c>
      <c r="X30" s="390"/>
      <c r="Y30" s="390"/>
      <c r="Z30" s="390"/>
      <c r="AA30" s="390"/>
      <c r="AB30" s="390"/>
      <c r="AC30" s="390"/>
      <c r="AD30" s="390"/>
      <c r="AE30" s="390"/>
      <c r="AF30" s="390"/>
      <c r="AG30" s="391"/>
      <c r="AH30" s="392">
        <v>
97.1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
50</v>
      </c>
      <c r="BD30" s="396"/>
      <c r="BE30" s="396"/>
      <c r="BF30" s="396"/>
      <c r="BG30" s="396"/>
      <c r="BH30" s="396"/>
      <c r="BI30" s="396"/>
      <c r="BJ30" s="396"/>
      <c r="BK30" s="396"/>
      <c r="BL30" s="396"/>
      <c r="BM30" s="397"/>
      <c r="BN30" s="456">
        <v>
4876242</v>
      </c>
      <c r="BO30" s="457"/>
      <c r="BP30" s="457"/>
      <c r="BQ30" s="457"/>
      <c r="BR30" s="457"/>
      <c r="BS30" s="457"/>
      <c r="BT30" s="457"/>
      <c r="BU30" s="458"/>
      <c r="BV30" s="456">
        <v>
4851401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
192</v>
      </c>
      <c r="D32" s="381"/>
      <c r="E32" s="381"/>
      <c r="F32" s="381"/>
      <c r="G32" s="381"/>
      <c r="H32" s="381"/>
      <c r="I32" s="381"/>
      <c r="J32" s="381"/>
      <c r="K32" s="381"/>
      <c r="L32" s="381"/>
      <c r="M32" s="381"/>
      <c r="N32" s="381"/>
      <c r="O32" s="381"/>
      <c r="P32" s="381"/>
      <c r="Q32" s="381"/>
      <c r="R32" s="381"/>
      <c r="S32" s="381"/>
      <c r="U32" s="382" t="s">
        <v>
193</v>
      </c>
      <c r="V32" s="382"/>
      <c r="W32" s="382"/>
      <c r="X32" s="382"/>
      <c r="Y32" s="382"/>
      <c r="Z32" s="382"/>
      <c r="AA32" s="382"/>
      <c r="AB32" s="382"/>
      <c r="AC32" s="382"/>
      <c r="AD32" s="382"/>
      <c r="AE32" s="382"/>
      <c r="AF32" s="382"/>
      <c r="AG32" s="382"/>
      <c r="AH32" s="382"/>
      <c r="AI32" s="382"/>
      <c r="AJ32" s="382"/>
      <c r="AK32" s="382"/>
      <c r="AM32" s="382" t="s">
        <v>
194</v>
      </c>
      <c r="AN32" s="382"/>
      <c r="AO32" s="382"/>
      <c r="AP32" s="382"/>
      <c r="AQ32" s="382"/>
      <c r="AR32" s="382"/>
      <c r="AS32" s="382"/>
      <c r="AT32" s="382"/>
      <c r="AU32" s="382"/>
      <c r="AV32" s="382"/>
      <c r="AW32" s="382"/>
      <c r="AX32" s="382"/>
      <c r="AY32" s="382"/>
      <c r="AZ32" s="382"/>
      <c r="BA32" s="382"/>
      <c r="BB32" s="382"/>
      <c r="BC32" s="382"/>
      <c r="BE32" s="382" t="s">
        <v>
195</v>
      </c>
      <c r="BF32" s="382"/>
      <c r="BG32" s="382"/>
      <c r="BH32" s="382"/>
      <c r="BI32" s="382"/>
      <c r="BJ32" s="382"/>
      <c r="BK32" s="382"/>
      <c r="BL32" s="382"/>
      <c r="BM32" s="382"/>
      <c r="BN32" s="382"/>
      <c r="BO32" s="382"/>
      <c r="BP32" s="382"/>
      <c r="BQ32" s="382"/>
      <c r="BR32" s="382"/>
      <c r="BS32" s="382"/>
      <c r="BT32" s="382"/>
      <c r="BU32" s="382"/>
      <c r="BW32" s="382" t="s">
        <v>
196</v>
      </c>
      <c r="BX32" s="382"/>
      <c r="BY32" s="382"/>
      <c r="BZ32" s="382"/>
      <c r="CA32" s="382"/>
      <c r="CB32" s="382"/>
      <c r="CC32" s="382"/>
      <c r="CD32" s="382"/>
      <c r="CE32" s="382"/>
      <c r="CF32" s="382"/>
      <c r="CG32" s="382"/>
      <c r="CH32" s="382"/>
      <c r="CI32" s="382"/>
      <c r="CJ32" s="382"/>
      <c r="CK32" s="382"/>
      <c r="CL32" s="382"/>
      <c r="CM32" s="382"/>
      <c r="CO32" s="382" t="s">
        <v>
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
198</v>
      </c>
      <c r="D33" s="374"/>
      <c r="E33" s="373" t="s">
        <v>
199</v>
      </c>
      <c r="F33" s="373"/>
      <c r="G33" s="373"/>
      <c r="H33" s="373"/>
      <c r="I33" s="373"/>
      <c r="J33" s="373"/>
      <c r="K33" s="373"/>
      <c r="L33" s="373"/>
      <c r="M33" s="373"/>
      <c r="N33" s="373"/>
      <c r="O33" s="373"/>
      <c r="P33" s="373"/>
      <c r="Q33" s="373"/>
      <c r="R33" s="373"/>
      <c r="S33" s="373"/>
      <c r="T33" s="203"/>
      <c r="U33" s="374" t="s">
        <v>
200</v>
      </c>
      <c r="V33" s="374"/>
      <c r="W33" s="373" t="s">
        <v>
199</v>
      </c>
      <c r="X33" s="373"/>
      <c r="Y33" s="373"/>
      <c r="Z33" s="373"/>
      <c r="AA33" s="373"/>
      <c r="AB33" s="373"/>
      <c r="AC33" s="373"/>
      <c r="AD33" s="373"/>
      <c r="AE33" s="373"/>
      <c r="AF33" s="373"/>
      <c r="AG33" s="373"/>
      <c r="AH33" s="373"/>
      <c r="AI33" s="373"/>
      <c r="AJ33" s="373"/>
      <c r="AK33" s="373"/>
      <c r="AL33" s="203"/>
      <c r="AM33" s="374" t="s">
        <v>
200</v>
      </c>
      <c r="AN33" s="374"/>
      <c r="AO33" s="373" t="s">
        <v>
201</v>
      </c>
      <c r="AP33" s="373"/>
      <c r="AQ33" s="373"/>
      <c r="AR33" s="373"/>
      <c r="AS33" s="373"/>
      <c r="AT33" s="373"/>
      <c r="AU33" s="373"/>
      <c r="AV33" s="373"/>
      <c r="AW33" s="373"/>
      <c r="AX33" s="373"/>
      <c r="AY33" s="373"/>
      <c r="AZ33" s="373"/>
      <c r="BA33" s="373"/>
      <c r="BB33" s="373"/>
      <c r="BC33" s="373"/>
      <c r="BD33" s="204"/>
      <c r="BE33" s="373" t="s">
        <v>
202</v>
      </c>
      <c r="BF33" s="373"/>
      <c r="BG33" s="373" t="s">
        <v>
203</v>
      </c>
      <c r="BH33" s="373"/>
      <c r="BI33" s="373"/>
      <c r="BJ33" s="373"/>
      <c r="BK33" s="373"/>
      <c r="BL33" s="373"/>
      <c r="BM33" s="373"/>
      <c r="BN33" s="373"/>
      <c r="BO33" s="373"/>
      <c r="BP33" s="373"/>
      <c r="BQ33" s="373"/>
      <c r="BR33" s="373"/>
      <c r="BS33" s="373"/>
      <c r="BT33" s="373"/>
      <c r="BU33" s="373"/>
      <c r="BV33" s="204"/>
      <c r="BW33" s="374" t="s">
        <v>
202</v>
      </c>
      <c r="BX33" s="374"/>
      <c r="BY33" s="373" t="s">
        <v>
204</v>
      </c>
      <c r="BZ33" s="373"/>
      <c r="CA33" s="373"/>
      <c r="CB33" s="373"/>
      <c r="CC33" s="373"/>
      <c r="CD33" s="373"/>
      <c r="CE33" s="373"/>
      <c r="CF33" s="373"/>
      <c r="CG33" s="373"/>
      <c r="CH33" s="373"/>
      <c r="CI33" s="373"/>
      <c r="CJ33" s="373"/>
      <c r="CK33" s="373"/>
      <c r="CL33" s="373"/>
      <c r="CM33" s="373"/>
      <c r="CN33" s="203"/>
      <c r="CO33" s="374" t="s">
        <v>
198</v>
      </c>
      <c r="CP33" s="374"/>
      <c r="CQ33" s="373" t="s">
        <v>
205</v>
      </c>
      <c r="CR33" s="373"/>
      <c r="CS33" s="373"/>
      <c r="CT33" s="373"/>
      <c r="CU33" s="373"/>
      <c r="CV33" s="373"/>
      <c r="CW33" s="373"/>
      <c r="CX33" s="373"/>
      <c r="CY33" s="373"/>
      <c r="CZ33" s="373"/>
      <c r="DA33" s="373"/>
      <c r="DB33" s="373"/>
      <c r="DC33" s="373"/>
      <c r="DD33" s="373"/>
      <c r="DE33" s="373"/>
      <c r="DF33" s="203"/>
      <c r="DG33" s="372" t="s">
        <v>
206</v>
      </c>
      <c r="DH33" s="372"/>
      <c r="DI33" s="205"/>
    </row>
    <row r="34" spans="1:113" ht="32.25" customHeight="1" x14ac:dyDescent="0.15">
      <c r="A34" s="178"/>
      <c r="B34" s="202"/>
      <c r="C34" s="370">
        <f>
IF(E34="","",1)</f>
        <v>
1</v>
      </c>
      <c r="D34" s="370"/>
      <c r="E34" s="371" t="str">
        <f>
IF('各会計、関係団体の財政状況及び健全化判断比率'!B7="","",'各会計、関係団体の財政状況及び健全化判断比率'!B7)</f>
        <v>
一般会計</v>
      </c>
      <c r="F34" s="371"/>
      <c r="G34" s="371"/>
      <c r="H34" s="371"/>
      <c r="I34" s="371"/>
      <c r="J34" s="371"/>
      <c r="K34" s="371"/>
      <c r="L34" s="371"/>
      <c r="M34" s="371"/>
      <c r="N34" s="371"/>
      <c r="O34" s="371"/>
      <c r="P34" s="371"/>
      <c r="Q34" s="371"/>
      <c r="R34" s="371"/>
      <c r="S34" s="371"/>
      <c r="T34" s="178"/>
      <c r="U34" s="370">
        <f>
IF(W34="","",MAX(C34:D43)+1)</f>
        <v>
2</v>
      </c>
      <c r="V34" s="370"/>
      <c r="W34" s="371" t="str">
        <f>
IF('各会計、関係団体の財政状況及び健全化判断比率'!B28="","",'各会計、関係団体の財政状況及び健全化判断比率'!B28)</f>
        <v>
国民健康保険特別会計</v>
      </c>
      <c r="X34" s="371"/>
      <c r="Y34" s="371"/>
      <c r="Z34" s="371"/>
      <c r="AA34" s="371"/>
      <c r="AB34" s="371"/>
      <c r="AC34" s="371"/>
      <c r="AD34" s="371"/>
      <c r="AE34" s="371"/>
      <c r="AF34" s="371"/>
      <c r="AG34" s="371"/>
      <c r="AH34" s="371"/>
      <c r="AI34" s="371"/>
      <c r="AJ34" s="371"/>
      <c r="AK34" s="371"/>
      <c r="AL34" s="178"/>
      <c r="AM34" s="370">
        <f>
IF(AO34="","",MAX(C34:D43,U34:V43)+1)</f>
        <v>
5</v>
      </c>
      <c r="AN34" s="370"/>
      <c r="AO34" s="371" t="str">
        <f>
IF('各会計、関係団体の財政状況及び健全化判断比率'!B31="","",'各会計、関係団体の財政状況及び健全化判断比率'!B31)</f>
        <v>
水道事業会計</v>
      </c>
      <c r="AP34" s="371"/>
      <c r="AQ34" s="371"/>
      <c r="AR34" s="371"/>
      <c r="AS34" s="371"/>
      <c r="AT34" s="371"/>
      <c r="AU34" s="371"/>
      <c r="AV34" s="371"/>
      <c r="AW34" s="371"/>
      <c r="AX34" s="371"/>
      <c r="AY34" s="371"/>
      <c r="AZ34" s="371"/>
      <c r="BA34" s="371"/>
      <c r="BB34" s="371"/>
      <c r="BC34" s="371"/>
      <c r="BD34" s="178"/>
      <c r="BE34" s="370" t="str">
        <f>
IF(BG34="","",MAX(C34:D43,U34:V43,AM34:AN43)+1)</f>
        <v/>
      </c>
      <c r="BF34" s="370"/>
      <c r="BG34" s="371"/>
      <c r="BH34" s="371"/>
      <c r="BI34" s="371"/>
      <c r="BJ34" s="371"/>
      <c r="BK34" s="371"/>
      <c r="BL34" s="371"/>
      <c r="BM34" s="371"/>
      <c r="BN34" s="371"/>
      <c r="BO34" s="371"/>
      <c r="BP34" s="371"/>
      <c r="BQ34" s="371"/>
      <c r="BR34" s="371"/>
      <c r="BS34" s="371"/>
      <c r="BT34" s="371"/>
      <c r="BU34" s="371"/>
      <c r="BV34" s="178"/>
      <c r="BW34" s="370">
        <f>
IF(BY34="","",MAX(C34:D43,U34:V43,AM34:AN43,BE34:BF43)+1)</f>
        <v>
9</v>
      </c>
      <c r="BX34" s="370"/>
      <c r="BY34" s="371" t="str">
        <f>
IF('各会計、関係団体の財政状況及び健全化判断比率'!B68="","",'各会計、関係団体の財政状況及び健全化判断比率'!B68)</f>
        <v>
茨城県市町村総合事務組合（一般会計）</v>
      </c>
      <c r="BZ34" s="371"/>
      <c r="CA34" s="371"/>
      <c r="CB34" s="371"/>
      <c r="CC34" s="371"/>
      <c r="CD34" s="371"/>
      <c r="CE34" s="371"/>
      <c r="CF34" s="371"/>
      <c r="CG34" s="371"/>
      <c r="CH34" s="371"/>
      <c r="CI34" s="371"/>
      <c r="CJ34" s="371"/>
      <c r="CK34" s="371"/>
      <c r="CL34" s="371"/>
      <c r="CM34" s="371"/>
      <c r="CN34" s="178"/>
      <c r="CO34" s="370">
        <f>
IF(CQ34="","",MAX(C34:D43,U34:V43,AM34:AN43,BE34:BF43,BW34:BX43)+1)</f>
        <v>
15</v>
      </c>
      <c r="CP34" s="370"/>
      <c r="CQ34" s="371" t="str">
        <f>
IF('各会計、関係団体の財政状況及び健全化判断比率'!BS7="","",'各会計、関係団体の財政状況及び健全化判断比率'!BS7)</f>
        <v>
水府振興公社</v>
      </c>
      <c r="CR34" s="371"/>
      <c r="CS34" s="371"/>
      <c r="CT34" s="371"/>
      <c r="CU34" s="371"/>
      <c r="CV34" s="371"/>
      <c r="CW34" s="371"/>
      <c r="CX34" s="371"/>
      <c r="CY34" s="371"/>
      <c r="CZ34" s="371"/>
      <c r="DA34" s="371"/>
      <c r="DB34" s="371"/>
      <c r="DC34" s="371"/>
      <c r="DD34" s="371"/>
      <c r="DE34" s="371"/>
      <c r="DG34" s="368" t="str">
        <f>
IF('各会計、関係団体の財政状況及び健全化判断比率'!BR7="","",'各会計、関係団体の財政状況及び健全化判断比率'!BR7)</f>
        <v/>
      </c>
      <c r="DH34" s="368"/>
      <c r="DI34" s="205"/>
    </row>
    <row r="35" spans="1:113" ht="32.25" customHeight="1" x14ac:dyDescent="0.15">
      <c r="A35" s="178"/>
      <c r="B35" s="202"/>
      <c r="C35" s="370" t="str">
        <f>
IF(E35="","",C34+1)</f>
        <v/>
      </c>
      <c r="D35" s="370"/>
      <c r="E35" s="371" t="str">
        <f>
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
IF(W35="","",U34+1)</f>
        <v>
3</v>
      </c>
      <c r="V35" s="370"/>
      <c r="W35" s="371" t="str">
        <f>
IF('各会計、関係団体の財政状況及び健全化判断比率'!B29="","",'各会計、関係団体の財政状況及び健全化判断比率'!B29)</f>
        <v>
後期高齢者医療特別会計</v>
      </c>
      <c r="X35" s="371"/>
      <c r="Y35" s="371"/>
      <c r="Z35" s="371"/>
      <c r="AA35" s="371"/>
      <c r="AB35" s="371"/>
      <c r="AC35" s="371"/>
      <c r="AD35" s="371"/>
      <c r="AE35" s="371"/>
      <c r="AF35" s="371"/>
      <c r="AG35" s="371"/>
      <c r="AH35" s="371"/>
      <c r="AI35" s="371"/>
      <c r="AJ35" s="371"/>
      <c r="AK35" s="371"/>
      <c r="AL35" s="178"/>
      <c r="AM35" s="370">
        <f t="shared" ref="AM35:AM43" si="0">
IF(AO35="","",AM34+1)</f>
        <v>
6</v>
      </c>
      <c r="AN35" s="370"/>
      <c r="AO35" s="371" t="str">
        <f>
IF('各会計、関係団体の財政状況及び健全化判断比率'!B32="","",'各会計、関係団体の財政状況及び健全化判断比率'!B32)</f>
        <v>
工業用水道事業会計</v>
      </c>
      <c r="AP35" s="371"/>
      <c r="AQ35" s="371"/>
      <c r="AR35" s="371"/>
      <c r="AS35" s="371"/>
      <c r="AT35" s="371"/>
      <c r="AU35" s="371"/>
      <c r="AV35" s="371"/>
      <c r="AW35" s="371"/>
      <c r="AX35" s="371"/>
      <c r="AY35" s="371"/>
      <c r="AZ35" s="371"/>
      <c r="BA35" s="371"/>
      <c r="BB35" s="371"/>
      <c r="BC35" s="371"/>
      <c r="BD35" s="178"/>
      <c r="BE35" s="370" t="str">
        <f t="shared" ref="BE35:BE43" si="1">
IF(BG35="","",BE34+1)</f>
        <v/>
      </c>
      <c r="BF35" s="370"/>
      <c r="BG35" s="371"/>
      <c r="BH35" s="371"/>
      <c r="BI35" s="371"/>
      <c r="BJ35" s="371"/>
      <c r="BK35" s="371"/>
      <c r="BL35" s="371"/>
      <c r="BM35" s="371"/>
      <c r="BN35" s="371"/>
      <c r="BO35" s="371"/>
      <c r="BP35" s="371"/>
      <c r="BQ35" s="371"/>
      <c r="BR35" s="371"/>
      <c r="BS35" s="371"/>
      <c r="BT35" s="371"/>
      <c r="BU35" s="371"/>
      <c r="BV35" s="178"/>
      <c r="BW35" s="370">
        <f t="shared" ref="BW35:BW43" si="2">
IF(BY35="","",BW34+1)</f>
        <v>
10</v>
      </c>
      <c r="BX35" s="370"/>
      <c r="BY35" s="371" t="str">
        <f>
IF('各会計、関係団体の財政状況及び健全化判断比率'!B69="","",'各会計、関係団体の財政状況及び健全化判断比率'!B69)</f>
        <v>
茨城県市町村総合事務組合（県民交通災害共済事業特別会計）</v>
      </c>
      <c r="BZ35" s="371"/>
      <c r="CA35" s="371"/>
      <c r="CB35" s="371"/>
      <c r="CC35" s="371"/>
      <c r="CD35" s="371"/>
      <c r="CE35" s="371"/>
      <c r="CF35" s="371"/>
      <c r="CG35" s="371"/>
      <c r="CH35" s="371"/>
      <c r="CI35" s="371"/>
      <c r="CJ35" s="371"/>
      <c r="CK35" s="371"/>
      <c r="CL35" s="371"/>
      <c r="CM35" s="371"/>
      <c r="CN35" s="178"/>
      <c r="CO35" s="370">
        <f t="shared" ref="CO35:CO43" si="3">
IF(CQ35="","",CO34+1)</f>
        <v>
16</v>
      </c>
      <c r="CP35" s="370"/>
      <c r="CQ35" s="371" t="str">
        <f>
IF('各会計、関係団体の財政状況及び健全化判断比率'!BS8="","",'各会計、関係団体の財政状況及び健全化判断比率'!BS8)</f>
        <v>
里美ふるさと振興公社</v>
      </c>
      <c r="CR35" s="371"/>
      <c r="CS35" s="371"/>
      <c r="CT35" s="371"/>
      <c r="CU35" s="371"/>
      <c r="CV35" s="371"/>
      <c r="CW35" s="371"/>
      <c r="CX35" s="371"/>
      <c r="CY35" s="371"/>
      <c r="CZ35" s="371"/>
      <c r="DA35" s="371"/>
      <c r="DB35" s="371"/>
      <c r="DC35" s="371"/>
      <c r="DD35" s="371"/>
      <c r="DE35" s="371"/>
      <c r="DG35" s="368" t="str">
        <f>
IF('各会計、関係団体の財政状況及び健全化判断比率'!BR8="","",'各会計、関係団体の財政状況及び健全化判断比率'!BR8)</f>
        <v/>
      </c>
      <c r="DH35" s="368"/>
      <c r="DI35" s="205"/>
    </row>
    <row r="36" spans="1:113" ht="32.25" customHeight="1" x14ac:dyDescent="0.15">
      <c r="A36" s="178"/>
      <c r="B36" s="202"/>
      <c r="C36" s="370" t="str">
        <f>
IF(E36="","",C35+1)</f>
        <v/>
      </c>
      <c r="D36" s="370"/>
      <c r="E36" s="371" t="str">
        <f>
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
IF(W36="","",U35+1)</f>
        <v>
4</v>
      </c>
      <c r="V36" s="370"/>
      <c r="W36" s="371" t="str">
        <f>
IF('各会計、関係団体の財政状況及び健全化判断比率'!B30="","",'各会計、関係団体の財政状況及び健全化判断比率'!B30)</f>
        <v>
介護保険特別会計</v>
      </c>
      <c r="X36" s="371"/>
      <c r="Y36" s="371"/>
      <c r="Z36" s="371"/>
      <c r="AA36" s="371"/>
      <c r="AB36" s="371"/>
      <c r="AC36" s="371"/>
      <c r="AD36" s="371"/>
      <c r="AE36" s="371"/>
      <c r="AF36" s="371"/>
      <c r="AG36" s="371"/>
      <c r="AH36" s="371"/>
      <c r="AI36" s="371"/>
      <c r="AJ36" s="371"/>
      <c r="AK36" s="371"/>
      <c r="AL36" s="178"/>
      <c r="AM36" s="370">
        <f t="shared" si="0"/>
        <v>
7</v>
      </c>
      <c r="AN36" s="370"/>
      <c r="AO36" s="371" t="str">
        <f>
IF('各会計、関係団体の財政状況及び健全化判断比率'!B33="","",'各会計、関係団体の財政状況及び健全化判断比率'!B33)</f>
        <v>
簡易水道事業会計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
11</v>
      </c>
      <c r="BX36" s="370"/>
      <c r="BY36" s="371" t="str">
        <f>
IF('各会計、関係団体の財政状況及び健全化判断比率'!B70="","",'各会計、関係団体の財政状況及び健全化判断比率'!B70)</f>
        <v>
茨城北農業共済事務組合</v>
      </c>
      <c r="BZ36" s="371"/>
      <c r="CA36" s="371"/>
      <c r="CB36" s="371"/>
      <c r="CC36" s="371"/>
      <c r="CD36" s="371"/>
      <c r="CE36" s="371"/>
      <c r="CF36" s="371"/>
      <c r="CG36" s="371"/>
      <c r="CH36" s="371"/>
      <c r="CI36" s="371"/>
      <c r="CJ36" s="371"/>
      <c r="CK36" s="371"/>
      <c r="CL36" s="371"/>
      <c r="CM36" s="371"/>
      <c r="CN36" s="178"/>
      <c r="CO36" s="370">
        <f t="shared" si="3"/>
        <v>
17</v>
      </c>
      <c r="CP36" s="370"/>
      <c r="CQ36" s="371" t="str">
        <f>
IF('各会計、関係団体の財政状況及び健全化判断比率'!BS9="","",'各会計、関係団体の財政状況及び健全化判断比率'!BS9)</f>
        <v>
常陸太田産業振興株式会社</v>
      </c>
      <c r="CR36" s="371"/>
      <c r="CS36" s="371"/>
      <c r="CT36" s="371"/>
      <c r="CU36" s="371"/>
      <c r="CV36" s="371"/>
      <c r="CW36" s="371"/>
      <c r="CX36" s="371"/>
      <c r="CY36" s="371"/>
      <c r="CZ36" s="371"/>
      <c r="DA36" s="371"/>
      <c r="DB36" s="371"/>
      <c r="DC36" s="371"/>
      <c r="DD36" s="371"/>
      <c r="DE36" s="371"/>
      <c r="DG36" s="368" t="str">
        <f>
IF('各会計、関係団体の財政状況及び健全化判断比率'!BR9="","",'各会計、関係団体の財政状況及び健全化判断比率'!BR9)</f>
        <v/>
      </c>
      <c r="DH36" s="368"/>
      <c r="DI36" s="205"/>
    </row>
    <row r="37" spans="1:113" ht="32.25" customHeight="1" x14ac:dyDescent="0.15">
      <c r="A37" s="178"/>
      <c r="B37" s="202"/>
      <c r="C37" s="370" t="str">
        <f>
IF(E37="","",C36+1)</f>
        <v/>
      </c>
      <c r="D37" s="370"/>
      <c r="E37" s="371" t="str">
        <f>
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f t="shared" si="0"/>
        <v>
8</v>
      </c>
      <c r="AN37" s="370"/>
      <c r="AO37" s="371" t="str">
        <f>
IF('各会計、関係団体の財政状況及び健全化判断比率'!B34="","",'各会計、関係団体の財政状況及び健全化判断比率'!B34)</f>
        <v>
下水道事業等会計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
12</v>
      </c>
      <c r="BX37" s="370"/>
      <c r="BY37" s="371" t="str">
        <f>
IF('各会計、関係団体の財政状況及び健全化判断比率'!B71="","",'各会計、関係団体の財政状況及び健全化判断比率'!B71)</f>
        <v>
茨城租税債権管理機構</v>
      </c>
      <c r="BZ37" s="371"/>
      <c r="CA37" s="371"/>
      <c r="CB37" s="371"/>
      <c r="CC37" s="371"/>
      <c r="CD37" s="371"/>
      <c r="CE37" s="371"/>
      <c r="CF37" s="371"/>
      <c r="CG37" s="371"/>
      <c r="CH37" s="371"/>
      <c r="CI37" s="371"/>
      <c r="CJ37" s="371"/>
      <c r="CK37" s="371"/>
      <c r="CL37" s="371"/>
      <c r="CM37" s="371"/>
      <c r="CN37" s="178"/>
      <c r="CO37" s="370" t="str">
        <f t="shared" si="3"/>
        <v/>
      </c>
      <c r="CP37" s="370"/>
      <c r="CQ37" s="371" t="str">
        <f>
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
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
IF(E38="","",C37+1)</f>
        <v/>
      </c>
      <c r="D38" s="370"/>
      <c r="E38" s="371" t="str">
        <f>
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
13</v>
      </c>
      <c r="BX38" s="370"/>
      <c r="BY38" s="371" t="str">
        <f>
IF('各会計、関係団体の財政状況及び健全化判断比率'!B72="","",'各会計、関係団体の財政状況及び健全化判断比率'!B72)</f>
        <v>
茨城県後期高齢者医療広域連合（一般会計）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
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
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
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
14</v>
      </c>
      <c r="BX39" s="370"/>
      <c r="BY39" s="371" t="str">
        <f>
IF('各会計、関係団体の財政状況及び健全化判断比率'!B73="","",'各会計、関係団体の財政状況及び健全化判断比率'!B73)</f>
        <v>
茨城県後期高齢者医療広域連合（後期高齢医療特別会計）</v>
      </c>
      <c r="BZ39" s="371"/>
      <c r="CA39" s="371"/>
      <c r="CB39" s="371"/>
      <c r="CC39" s="371"/>
      <c r="CD39" s="371"/>
      <c r="CE39" s="371"/>
      <c r="CF39" s="371"/>
      <c r="CG39" s="371"/>
      <c r="CH39" s="371"/>
      <c r="CI39" s="371"/>
      <c r="CJ39" s="371"/>
      <c r="CK39" s="371"/>
      <c r="CL39" s="371"/>
      <c r="CM39" s="371"/>
      <c r="CN39" s="178"/>
      <c r="CO39" s="370" t="str">
        <f t="shared" si="3"/>
        <v/>
      </c>
      <c r="CP39" s="370"/>
      <c r="CQ39" s="371" t="str">
        <f>
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
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
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
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
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
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
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
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
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
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
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
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
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
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
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
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
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
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
207</v>
      </c>
      <c r="E46" s="367" t="s">
        <v>
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
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
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
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
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
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
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
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3"/>
  <printOptions horizontalCentered="1"/>
  <pageMargins left="0" right="0" top="0.19685039370078741" bottom="0" header="0" footer="0"/>
  <headerFooter alignWithMargins="0">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565</v>
      </c>
      <c r="G33" s="29" t="s">
        <v>
566</v>
      </c>
      <c r="H33" s="29" t="s">
        <v>
567</v>
      </c>
      <c r="I33" s="29" t="s">
        <v>
568</v>
      </c>
      <c r="J33" s="30" t="s">
        <v>
569</v>
      </c>
      <c r="K33" s="22"/>
      <c r="L33" s="22"/>
      <c r="M33" s="22"/>
      <c r="N33" s="22"/>
      <c r="O33" s="22"/>
      <c r="P33" s="22"/>
    </row>
    <row r="34" spans="1:16" ht="39" customHeight="1" x14ac:dyDescent="0.15">
      <c r="A34" s="22"/>
      <c r="B34" s="31"/>
      <c r="C34" s="1183" t="s">
        <v>
573</v>
      </c>
      <c r="D34" s="1183"/>
      <c r="E34" s="1184"/>
      <c r="F34" s="32">
        <v>
12.64</v>
      </c>
      <c r="G34" s="33">
        <v>
12.95</v>
      </c>
      <c r="H34" s="33">
        <v>
13.48</v>
      </c>
      <c r="I34" s="33">
        <v>
13.23</v>
      </c>
      <c r="J34" s="34">
        <v>
12.67</v>
      </c>
      <c r="K34" s="22"/>
      <c r="L34" s="22"/>
      <c r="M34" s="22"/>
      <c r="N34" s="22"/>
      <c r="O34" s="22"/>
      <c r="P34" s="22"/>
    </row>
    <row r="35" spans="1:16" ht="39" customHeight="1" x14ac:dyDescent="0.15">
      <c r="A35" s="22"/>
      <c r="B35" s="35"/>
      <c r="C35" s="1177" t="s">
        <v>
574</v>
      </c>
      <c r="D35" s="1178"/>
      <c r="E35" s="1179"/>
      <c r="F35" s="36">
        <v>
3.99</v>
      </c>
      <c r="G35" s="37">
        <v>
4.13</v>
      </c>
      <c r="H35" s="37">
        <v>
7.58</v>
      </c>
      <c r="I35" s="37">
        <v>
8.68</v>
      </c>
      <c r="J35" s="38">
        <v>
9.77</v>
      </c>
      <c r="K35" s="22"/>
      <c r="L35" s="22"/>
      <c r="M35" s="22"/>
      <c r="N35" s="22"/>
      <c r="O35" s="22"/>
      <c r="P35" s="22"/>
    </row>
    <row r="36" spans="1:16" ht="39" customHeight="1" x14ac:dyDescent="0.15">
      <c r="A36" s="22"/>
      <c r="B36" s="35"/>
      <c r="C36" s="1177" t="s">
        <v>
575</v>
      </c>
      <c r="D36" s="1178"/>
      <c r="E36" s="1179"/>
      <c r="F36" s="36" t="s">
        <v>
524</v>
      </c>
      <c r="G36" s="37" t="s">
        <v>
524</v>
      </c>
      <c r="H36" s="37">
        <v>
2.2400000000000002</v>
      </c>
      <c r="I36" s="37">
        <v>
5.22</v>
      </c>
      <c r="J36" s="38">
        <v>
9.15</v>
      </c>
      <c r="K36" s="22"/>
      <c r="L36" s="22"/>
      <c r="M36" s="22"/>
      <c r="N36" s="22"/>
      <c r="O36" s="22"/>
      <c r="P36" s="22"/>
    </row>
    <row r="37" spans="1:16" ht="39" customHeight="1" x14ac:dyDescent="0.15">
      <c r="A37" s="22"/>
      <c r="B37" s="35"/>
      <c r="C37" s="1177" t="s">
        <v>
576</v>
      </c>
      <c r="D37" s="1178"/>
      <c r="E37" s="1179"/>
      <c r="F37" s="36" t="s">
        <v>
524</v>
      </c>
      <c r="G37" s="37" t="s">
        <v>
524</v>
      </c>
      <c r="H37" s="37">
        <v>
0.45</v>
      </c>
      <c r="I37" s="37">
        <v>
1</v>
      </c>
      <c r="J37" s="38">
        <v>
1.61</v>
      </c>
      <c r="K37" s="22"/>
      <c r="L37" s="22"/>
      <c r="M37" s="22"/>
      <c r="N37" s="22"/>
      <c r="O37" s="22"/>
      <c r="P37" s="22"/>
    </row>
    <row r="38" spans="1:16" ht="39" customHeight="1" x14ac:dyDescent="0.15">
      <c r="A38" s="22"/>
      <c r="B38" s="35"/>
      <c r="C38" s="1177" t="s">
        <v>
577</v>
      </c>
      <c r="D38" s="1178"/>
      <c r="E38" s="1179"/>
      <c r="F38" s="36">
        <v>
3.26</v>
      </c>
      <c r="G38" s="37">
        <v>
1.1000000000000001</v>
      </c>
      <c r="H38" s="37">
        <v>
1.1000000000000001</v>
      </c>
      <c r="I38" s="37">
        <v>
1.31</v>
      </c>
      <c r="J38" s="38">
        <v>
1.37</v>
      </c>
      <c r="K38" s="22"/>
      <c r="L38" s="22"/>
      <c r="M38" s="22"/>
      <c r="N38" s="22"/>
      <c r="O38" s="22"/>
      <c r="P38" s="22"/>
    </row>
    <row r="39" spans="1:16" ht="39" customHeight="1" x14ac:dyDescent="0.15">
      <c r="A39" s="22"/>
      <c r="B39" s="35"/>
      <c r="C39" s="1177" t="s">
        <v>
578</v>
      </c>
      <c r="D39" s="1178"/>
      <c r="E39" s="1179"/>
      <c r="F39" s="36">
        <v>
0.13</v>
      </c>
      <c r="G39" s="37">
        <v>
1.04</v>
      </c>
      <c r="H39" s="37">
        <v>
0.56999999999999995</v>
      </c>
      <c r="I39" s="37">
        <v>
1.08</v>
      </c>
      <c r="J39" s="38">
        <v>
1.35</v>
      </c>
      <c r="K39" s="22"/>
      <c r="L39" s="22"/>
      <c r="M39" s="22"/>
      <c r="N39" s="22"/>
      <c r="O39" s="22"/>
      <c r="P39" s="22"/>
    </row>
    <row r="40" spans="1:16" ht="39" customHeight="1" x14ac:dyDescent="0.15">
      <c r="A40" s="22"/>
      <c r="B40" s="35"/>
      <c r="C40" s="1177" t="s">
        <v>
579</v>
      </c>
      <c r="D40" s="1178"/>
      <c r="E40" s="1179"/>
      <c r="F40" s="36">
        <v>
0.5</v>
      </c>
      <c r="G40" s="37">
        <v>
0.64</v>
      </c>
      <c r="H40" s="37">
        <v>
0.68</v>
      </c>
      <c r="I40" s="37">
        <v>
0.74</v>
      </c>
      <c r="J40" s="38">
        <v>
0.76</v>
      </c>
      <c r="K40" s="22"/>
      <c r="L40" s="22"/>
      <c r="M40" s="22"/>
      <c r="N40" s="22"/>
      <c r="O40" s="22"/>
      <c r="P40" s="22"/>
    </row>
    <row r="41" spans="1:16" ht="39" customHeight="1" x14ac:dyDescent="0.15">
      <c r="A41" s="22"/>
      <c r="B41" s="35"/>
      <c r="C41" s="1177" t="s">
        <v>
580</v>
      </c>
      <c r="D41" s="1178"/>
      <c r="E41" s="1179"/>
      <c r="F41" s="36">
        <v>
0.01</v>
      </c>
      <c r="G41" s="37">
        <v>
0.01</v>
      </c>
      <c r="H41" s="37">
        <v>
0.01</v>
      </c>
      <c r="I41" s="37">
        <v>
0</v>
      </c>
      <c r="J41" s="38">
        <v>
0.01</v>
      </c>
      <c r="K41" s="22"/>
      <c r="L41" s="22"/>
      <c r="M41" s="22"/>
      <c r="N41" s="22"/>
      <c r="O41" s="22"/>
      <c r="P41" s="22"/>
    </row>
    <row r="42" spans="1:16" ht="39" customHeight="1" x14ac:dyDescent="0.15">
      <c r="A42" s="22"/>
      <c r="B42" s="39"/>
      <c r="C42" s="1177" t="s">
        <v>
581</v>
      </c>
      <c r="D42" s="1178"/>
      <c r="E42" s="1179"/>
      <c r="F42" s="36" t="s">
        <v>
524</v>
      </c>
      <c r="G42" s="37" t="s">
        <v>
524</v>
      </c>
      <c r="H42" s="37" t="s">
        <v>
524</v>
      </c>
      <c r="I42" s="37" t="s">
        <v>
524</v>
      </c>
      <c r="J42" s="38" t="s">
        <v>
524</v>
      </c>
      <c r="K42" s="22"/>
      <c r="L42" s="22"/>
      <c r="M42" s="22"/>
      <c r="N42" s="22"/>
      <c r="O42" s="22"/>
      <c r="P42" s="22"/>
    </row>
    <row r="43" spans="1:16" ht="39" customHeight="1" thickBot="1" x14ac:dyDescent="0.2">
      <c r="A43" s="22"/>
      <c r="B43" s="40"/>
      <c r="C43" s="1180" t="s">
        <v>
582</v>
      </c>
      <c r="D43" s="1181"/>
      <c r="E43" s="1182"/>
      <c r="F43" s="41">
        <v>
0.45</v>
      </c>
      <c r="G43" s="42">
        <v>
1.02</v>
      </c>
      <c r="H43" s="42" t="s">
        <v>
524</v>
      </c>
      <c r="I43" s="42" t="s">
        <v>
524</v>
      </c>
      <c r="J43" s="43" t="s">
        <v>
524</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go+CDTq4Z6Jphffm2OlYcL2PVeY26LrWFRy1d8rnzTHJ2MmsPU1bbEwEiTFbQMrLXAVRwnLgbvWmlI1iU+BxA==" saltValue="j2h6YEQdEG/D1UsNf65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565</v>
      </c>
      <c r="L44" s="56" t="s">
        <v>
566</v>
      </c>
      <c r="M44" s="56" t="s">
        <v>
567</v>
      </c>
      <c r="N44" s="56" t="s">
        <v>
568</v>
      </c>
      <c r="O44" s="57" t="s">
        <v>
569</v>
      </c>
      <c r="P44" s="48"/>
      <c r="Q44" s="48"/>
      <c r="R44" s="48"/>
      <c r="S44" s="48"/>
      <c r="T44" s="48"/>
      <c r="U44" s="48"/>
    </row>
    <row r="45" spans="1:21" ht="30.75" customHeight="1" x14ac:dyDescent="0.15">
      <c r="A45" s="48"/>
      <c r="B45" s="1203" t="s">
        <v>
11</v>
      </c>
      <c r="C45" s="1204"/>
      <c r="D45" s="58"/>
      <c r="E45" s="1209" t="s">
        <v>
12</v>
      </c>
      <c r="F45" s="1209"/>
      <c r="G45" s="1209"/>
      <c r="H45" s="1209"/>
      <c r="I45" s="1209"/>
      <c r="J45" s="1210"/>
      <c r="K45" s="59">
        <v>
2156</v>
      </c>
      <c r="L45" s="60">
        <v>
2113</v>
      </c>
      <c r="M45" s="60">
        <v>
2091</v>
      </c>
      <c r="N45" s="60">
        <v>
2162</v>
      </c>
      <c r="O45" s="61">
        <v>
2248</v>
      </c>
      <c r="P45" s="48"/>
      <c r="Q45" s="48"/>
      <c r="R45" s="48"/>
      <c r="S45" s="48"/>
      <c r="T45" s="48"/>
      <c r="U45" s="48"/>
    </row>
    <row r="46" spans="1:21" ht="30.75" customHeight="1" x14ac:dyDescent="0.15">
      <c r="A46" s="48"/>
      <c r="B46" s="1205"/>
      <c r="C46" s="1206"/>
      <c r="D46" s="62"/>
      <c r="E46" s="1187" t="s">
        <v>
13</v>
      </c>
      <c r="F46" s="1187"/>
      <c r="G46" s="1187"/>
      <c r="H46" s="1187"/>
      <c r="I46" s="1187"/>
      <c r="J46" s="1188"/>
      <c r="K46" s="63" t="s">
        <v>
524</v>
      </c>
      <c r="L46" s="64" t="s">
        <v>
524</v>
      </c>
      <c r="M46" s="64" t="s">
        <v>
524</v>
      </c>
      <c r="N46" s="64" t="s">
        <v>
524</v>
      </c>
      <c r="O46" s="65" t="s">
        <v>
524</v>
      </c>
      <c r="P46" s="48"/>
      <c r="Q46" s="48"/>
      <c r="R46" s="48"/>
      <c r="S46" s="48"/>
      <c r="T46" s="48"/>
      <c r="U46" s="48"/>
    </row>
    <row r="47" spans="1:21" ht="30.75" customHeight="1" x14ac:dyDescent="0.15">
      <c r="A47" s="48"/>
      <c r="B47" s="1205"/>
      <c r="C47" s="1206"/>
      <c r="D47" s="62"/>
      <c r="E47" s="1187" t="s">
        <v>
14</v>
      </c>
      <c r="F47" s="1187"/>
      <c r="G47" s="1187"/>
      <c r="H47" s="1187"/>
      <c r="I47" s="1187"/>
      <c r="J47" s="1188"/>
      <c r="K47" s="63">
        <v>
17</v>
      </c>
      <c r="L47" s="64">
        <v>
10</v>
      </c>
      <c r="M47" s="64">
        <v>
3</v>
      </c>
      <c r="N47" s="64" t="s">
        <v>
524</v>
      </c>
      <c r="O47" s="65" t="s">
        <v>
524</v>
      </c>
      <c r="P47" s="48"/>
      <c r="Q47" s="48"/>
      <c r="R47" s="48"/>
      <c r="S47" s="48"/>
      <c r="T47" s="48"/>
      <c r="U47" s="48"/>
    </row>
    <row r="48" spans="1:21" ht="30.75" customHeight="1" x14ac:dyDescent="0.15">
      <c r="A48" s="48"/>
      <c r="B48" s="1205"/>
      <c r="C48" s="1206"/>
      <c r="D48" s="62"/>
      <c r="E48" s="1187" t="s">
        <v>
15</v>
      </c>
      <c r="F48" s="1187"/>
      <c r="G48" s="1187"/>
      <c r="H48" s="1187"/>
      <c r="I48" s="1187"/>
      <c r="J48" s="1188"/>
      <c r="K48" s="63">
        <v>
838</v>
      </c>
      <c r="L48" s="64">
        <v>
765</v>
      </c>
      <c r="M48" s="64">
        <v>
770</v>
      </c>
      <c r="N48" s="64">
        <v>
778</v>
      </c>
      <c r="O48" s="65">
        <v>
693</v>
      </c>
      <c r="P48" s="48"/>
      <c r="Q48" s="48"/>
      <c r="R48" s="48"/>
      <c r="S48" s="48"/>
      <c r="T48" s="48"/>
      <c r="U48" s="48"/>
    </row>
    <row r="49" spans="1:21" ht="30.75" customHeight="1" x14ac:dyDescent="0.15">
      <c r="A49" s="48"/>
      <c r="B49" s="1205"/>
      <c r="C49" s="1206"/>
      <c r="D49" s="62"/>
      <c r="E49" s="1187" t="s">
        <v>
16</v>
      </c>
      <c r="F49" s="1187"/>
      <c r="G49" s="1187"/>
      <c r="H49" s="1187"/>
      <c r="I49" s="1187"/>
      <c r="J49" s="1188"/>
      <c r="K49" s="63" t="s">
        <v>
524</v>
      </c>
      <c r="L49" s="64" t="s">
        <v>
524</v>
      </c>
      <c r="M49" s="64" t="s">
        <v>
524</v>
      </c>
      <c r="N49" s="64" t="s">
        <v>
524</v>
      </c>
      <c r="O49" s="65" t="s">
        <v>
524</v>
      </c>
      <c r="P49" s="48"/>
      <c r="Q49" s="48"/>
      <c r="R49" s="48"/>
      <c r="S49" s="48"/>
      <c r="T49" s="48"/>
      <c r="U49" s="48"/>
    </row>
    <row r="50" spans="1:21" ht="30.75" customHeight="1" x14ac:dyDescent="0.15">
      <c r="A50" s="48"/>
      <c r="B50" s="1205"/>
      <c r="C50" s="1206"/>
      <c r="D50" s="62"/>
      <c r="E50" s="1187" t="s">
        <v>
17</v>
      </c>
      <c r="F50" s="1187"/>
      <c r="G50" s="1187"/>
      <c r="H50" s="1187"/>
      <c r="I50" s="1187"/>
      <c r="J50" s="1188"/>
      <c r="K50" s="63" t="s">
        <v>
524</v>
      </c>
      <c r="L50" s="64" t="s">
        <v>
524</v>
      </c>
      <c r="M50" s="64" t="s">
        <v>
524</v>
      </c>
      <c r="N50" s="64" t="s">
        <v>
524</v>
      </c>
      <c r="O50" s="65" t="s">
        <v>
524</v>
      </c>
      <c r="P50" s="48"/>
      <c r="Q50" s="48"/>
      <c r="R50" s="48"/>
      <c r="S50" s="48"/>
      <c r="T50" s="48"/>
      <c r="U50" s="48"/>
    </row>
    <row r="51" spans="1:21" ht="30.75" customHeight="1" x14ac:dyDescent="0.15">
      <c r="A51" s="48"/>
      <c r="B51" s="1207"/>
      <c r="C51" s="1208"/>
      <c r="D51" s="66"/>
      <c r="E51" s="1187" t="s">
        <v>
18</v>
      </c>
      <c r="F51" s="1187"/>
      <c r="G51" s="1187"/>
      <c r="H51" s="1187"/>
      <c r="I51" s="1187"/>
      <c r="J51" s="1188"/>
      <c r="K51" s="63">
        <v>
0</v>
      </c>
      <c r="L51" s="64">
        <v>
0</v>
      </c>
      <c r="M51" s="64">
        <v>
0</v>
      </c>
      <c r="N51" s="64">
        <v>
0</v>
      </c>
      <c r="O51" s="65">
        <v>
0</v>
      </c>
      <c r="P51" s="48"/>
      <c r="Q51" s="48"/>
      <c r="R51" s="48"/>
      <c r="S51" s="48"/>
      <c r="T51" s="48"/>
      <c r="U51" s="48"/>
    </row>
    <row r="52" spans="1:21" ht="30.75" customHeight="1" x14ac:dyDescent="0.15">
      <c r="A52" s="48"/>
      <c r="B52" s="1185" t="s">
        <v>
19</v>
      </c>
      <c r="C52" s="1186"/>
      <c r="D52" s="66"/>
      <c r="E52" s="1187" t="s">
        <v>
20</v>
      </c>
      <c r="F52" s="1187"/>
      <c r="G52" s="1187"/>
      <c r="H52" s="1187"/>
      <c r="I52" s="1187"/>
      <c r="J52" s="1188"/>
      <c r="K52" s="63">
        <v>
2766</v>
      </c>
      <c r="L52" s="64">
        <v>
2712</v>
      </c>
      <c r="M52" s="64">
        <v>
2566</v>
      </c>
      <c r="N52" s="64">
        <v>
2536</v>
      </c>
      <c r="O52" s="65">
        <v>
2429</v>
      </c>
      <c r="P52" s="48"/>
      <c r="Q52" s="48"/>
      <c r="R52" s="48"/>
      <c r="S52" s="48"/>
      <c r="T52" s="48"/>
      <c r="U52" s="48"/>
    </row>
    <row r="53" spans="1:21" ht="30.75" customHeight="1" thickBot="1" x14ac:dyDescent="0.2">
      <c r="A53" s="48"/>
      <c r="B53" s="1189" t="s">
        <v>
21</v>
      </c>
      <c r="C53" s="1190"/>
      <c r="D53" s="67"/>
      <c r="E53" s="1191" t="s">
        <v>
22</v>
      </c>
      <c r="F53" s="1191"/>
      <c r="G53" s="1191"/>
      <c r="H53" s="1191"/>
      <c r="I53" s="1191"/>
      <c r="J53" s="1192"/>
      <c r="K53" s="68">
        <v>
245</v>
      </c>
      <c r="L53" s="69">
        <v>
176</v>
      </c>
      <c r="M53" s="69">
        <v>
298</v>
      </c>
      <c r="N53" s="69">
        <v>
404</v>
      </c>
      <c r="O53" s="70">
        <v>
512</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583</v>
      </c>
      <c r="P55" s="48"/>
      <c r="Q55" s="48"/>
      <c r="R55" s="48"/>
      <c r="S55" s="48"/>
      <c r="T55" s="48"/>
      <c r="U55" s="48"/>
    </row>
    <row r="56" spans="1:21" ht="31.5" customHeight="1" thickBot="1" x14ac:dyDescent="0.2">
      <c r="A56" s="48"/>
      <c r="B56" s="76"/>
      <c r="C56" s="77"/>
      <c r="D56" s="77"/>
      <c r="E56" s="78"/>
      <c r="F56" s="78"/>
      <c r="G56" s="78"/>
      <c r="H56" s="78"/>
      <c r="I56" s="78"/>
      <c r="J56" s="79" t="s">
        <v>
2</v>
      </c>
      <c r="K56" s="80" t="s">
        <v>
584</v>
      </c>
      <c r="L56" s="81" t="s">
        <v>
585</v>
      </c>
      <c r="M56" s="81" t="s">
        <v>
586</v>
      </c>
      <c r="N56" s="81" t="s">
        <v>
587</v>
      </c>
      <c r="O56" s="82" t="s">
        <v>
588</v>
      </c>
      <c r="P56" s="48"/>
      <c r="Q56" s="48"/>
      <c r="R56" s="48"/>
      <c r="S56" s="48"/>
      <c r="T56" s="48"/>
      <c r="U56" s="48"/>
    </row>
    <row r="57" spans="1:21" ht="31.5" customHeight="1" x14ac:dyDescent="0.15">
      <c r="B57" s="1193" t="s">
        <v>
25</v>
      </c>
      <c r="C57" s="1194"/>
      <c r="D57" s="1197" t="s">
        <v>
26</v>
      </c>
      <c r="E57" s="1198"/>
      <c r="F57" s="1198"/>
      <c r="G57" s="1198"/>
      <c r="H57" s="1198"/>
      <c r="I57" s="1198"/>
      <c r="J57" s="1199"/>
      <c r="K57" s="83">
        <v>
380</v>
      </c>
      <c r="L57" s="84">
        <v>
320</v>
      </c>
      <c r="M57" s="84">
        <v>
220</v>
      </c>
      <c r="N57" s="84">
        <v>
80</v>
      </c>
      <c r="O57" s="85">
        <v>
0</v>
      </c>
    </row>
    <row r="58" spans="1:21" ht="31.5" customHeight="1" thickBot="1" x14ac:dyDescent="0.2">
      <c r="B58" s="1195"/>
      <c r="C58" s="1196"/>
      <c r="D58" s="1200" t="s">
        <v>
27</v>
      </c>
      <c r="E58" s="1201"/>
      <c r="F58" s="1201"/>
      <c r="G58" s="1201"/>
      <c r="H58" s="1201"/>
      <c r="I58" s="1201"/>
      <c r="J58" s="1202"/>
      <c r="K58" s="86">
        <v>
140</v>
      </c>
      <c r="L58" s="87">
        <v>
100</v>
      </c>
      <c r="M58" s="87">
        <v>
60</v>
      </c>
      <c r="N58" s="87">
        <v>
20</v>
      </c>
      <c r="O58" s="88">
        <v>
0</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vQtN1Y8ba2peu55R7p5wjTw5Dw/6r8Vt+d892WTesEPF+KsQO0cYrURE31NO1C2lbcNuyzP6pa+5FLoVqxzA==" saltValue="rI9JUvvk3rY8WG+cL+q1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70" zoomScaleNormal="70" zoomScaleSheetLayoutView="100" workbookViewId="0">
      <selection activeCell="L44" sqref="L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565</v>
      </c>
      <c r="J40" s="100" t="s">
        <v>
566</v>
      </c>
      <c r="K40" s="100" t="s">
        <v>
567</v>
      </c>
      <c r="L40" s="100" t="s">
        <v>
568</v>
      </c>
      <c r="M40" s="101" t="s">
        <v>
569</v>
      </c>
    </row>
    <row r="41" spans="2:13" ht="27.75" customHeight="1" x14ac:dyDescent="0.15">
      <c r="B41" s="1223" t="s">
        <v>
30</v>
      </c>
      <c r="C41" s="1224"/>
      <c r="D41" s="102"/>
      <c r="E41" s="1225" t="s">
        <v>
31</v>
      </c>
      <c r="F41" s="1225"/>
      <c r="G41" s="1225"/>
      <c r="H41" s="1226"/>
      <c r="I41" s="351">
        <v>
19262</v>
      </c>
      <c r="J41" s="352">
        <v>
18682</v>
      </c>
      <c r="K41" s="352">
        <v>
18500</v>
      </c>
      <c r="L41" s="352">
        <v>
18341</v>
      </c>
      <c r="M41" s="353">
        <v>
18182</v>
      </c>
    </row>
    <row r="42" spans="2:13" ht="27.75" customHeight="1" x14ac:dyDescent="0.15">
      <c r="B42" s="1213"/>
      <c r="C42" s="1214"/>
      <c r="D42" s="103"/>
      <c r="E42" s="1217" t="s">
        <v>
32</v>
      </c>
      <c r="F42" s="1217"/>
      <c r="G42" s="1217"/>
      <c r="H42" s="1218"/>
      <c r="I42" s="354" t="s">
        <v>
524</v>
      </c>
      <c r="J42" s="355" t="s">
        <v>
524</v>
      </c>
      <c r="K42" s="355" t="s">
        <v>
524</v>
      </c>
      <c r="L42" s="355" t="s">
        <v>
524</v>
      </c>
      <c r="M42" s="356" t="s">
        <v>
524</v>
      </c>
    </row>
    <row r="43" spans="2:13" ht="27.75" customHeight="1" x14ac:dyDescent="0.15">
      <c r="B43" s="1213"/>
      <c r="C43" s="1214"/>
      <c r="D43" s="103"/>
      <c r="E43" s="1217" t="s">
        <v>
33</v>
      </c>
      <c r="F43" s="1217"/>
      <c r="G43" s="1217"/>
      <c r="H43" s="1218"/>
      <c r="I43" s="354">
        <v>
8566</v>
      </c>
      <c r="J43" s="355">
        <v>
8188</v>
      </c>
      <c r="K43" s="355">
        <v>
7974</v>
      </c>
      <c r="L43" s="355">
        <v>
8125</v>
      </c>
      <c r="M43" s="356">
        <v>
7856</v>
      </c>
    </row>
    <row r="44" spans="2:13" ht="27.75" customHeight="1" x14ac:dyDescent="0.15">
      <c r="B44" s="1213"/>
      <c r="C44" s="1214"/>
      <c r="D44" s="103"/>
      <c r="E44" s="1217" t="s">
        <v>
34</v>
      </c>
      <c r="F44" s="1217"/>
      <c r="G44" s="1217"/>
      <c r="H44" s="1218"/>
      <c r="I44" s="354" t="s">
        <v>
524</v>
      </c>
      <c r="J44" s="355" t="s">
        <v>
524</v>
      </c>
      <c r="K44" s="355" t="s">
        <v>
524</v>
      </c>
      <c r="L44" s="355" t="s">
        <v>
524</v>
      </c>
      <c r="M44" s="356" t="s">
        <v>
524</v>
      </c>
    </row>
    <row r="45" spans="2:13" ht="27.75" customHeight="1" x14ac:dyDescent="0.15">
      <c r="B45" s="1213"/>
      <c r="C45" s="1214"/>
      <c r="D45" s="103"/>
      <c r="E45" s="1217" t="s">
        <v>
35</v>
      </c>
      <c r="F45" s="1217"/>
      <c r="G45" s="1217"/>
      <c r="H45" s="1218"/>
      <c r="I45" s="354">
        <v>
5995</v>
      </c>
      <c r="J45" s="355">
        <v>
5841</v>
      </c>
      <c r="K45" s="355">
        <v>
5876</v>
      </c>
      <c r="L45" s="355">
        <v>
5854</v>
      </c>
      <c r="M45" s="356">
        <v>
5810</v>
      </c>
    </row>
    <row r="46" spans="2:13" ht="27.75" customHeight="1" x14ac:dyDescent="0.15">
      <c r="B46" s="1213"/>
      <c r="C46" s="1214"/>
      <c r="D46" s="104"/>
      <c r="E46" s="1217" t="s">
        <v>
36</v>
      </c>
      <c r="F46" s="1217"/>
      <c r="G46" s="1217"/>
      <c r="H46" s="1218"/>
      <c r="I46" s="354" t="s">
        <v>
524</v>
      </c>
      <c r="J46" s="355">
        <v>
2</v>
      </c>
      <c r="K46" s="355">
        <v>
6</v>
      </c>
      <c r="L46" s="355" t="s">
        <v>
524</v>
      </c>
      <c r="M46" s="356" t="s">
        <v>
524</v>
      </c>
    </row>
    <row r="47" spans="2:13" ht="27.75" customHeight="1" x14ac:dyDescent="0.15">
      <c r="B47" s="1213"/>
      <c r="C47" s="1214"/>
      <c r="D47" s="105"/>
      <c r="E47" s="1227" t="s">
        <v>
37</v>
      </c>
      <c r="F47" s="1228"/>
      <c r="G47" s="1228"/>
      <c r="H47" s="1229"/>
      <c r="I47" s="354" t="s">
        <v>
524</v>
      </c>
      <c r="J47" s="355" t="s">
        <v>
524</v>
      </c>
      <c r="K47" s="355" t="s">
        <v>
524</v>
      </c>
      <c r="L47" s="355" t="s">
        <v>
524</v>
      </c>
      <c r="M47" s="356" t="s">
        <v>
524</v>
      </c>
    </row>
    <row r="48" spans="2:13" ht="27.75" customHeight="1" x14ac:dyDescent="0.15">
      <c r="B48" s="1213"/>
      <c r="C48" s="1214"/>
      <c r="D48" s="103"/>
      <c r="E48" s="1217" t="s">
        <v>
38</v>
      </c>
      <c r="F48" s="1217"/>
      <c r="G48" s="1217"/>
      <c r="H48" s="1218"/>
      <c r="I48" s="354" t="s">
        <v>
524</v>
      </c>
      <c r="J48" s="355" t="s">
        <v>
524</v>
      </c>
      <c r="K48" s="355" t="s">
        <v>
524</v>
      </c>
      <c r="L48" s="355" t="s">
        <v>
524</v>
      </c>
      <c r="M48" s="356" t="s">
        <v>
524</v>
      </c>
    </row>
    <row r="49" spans="2:13" ht="27.75" customHeight="1" x14ac:dyDescent="0.15">
      <c r="B49" s="1215"/>
      <c r="C49" s="1216"/>
      <c r="D49" s="103"/>
      <c r="E49" s="1217" t="s">
        <v>
39</v>
      </c>
      <c r="F49" s="1217"/>
      <c r="G49" s="1217"/>
      <c r="H49" s="1218"/>
      <c r="I49" s="354" t="s">
        <v>
524</v>
      </c>
      <c r="J49" s="355" t="s">
        <v>
524</v>
      </c>
      <c r="K49" s="355" t="s">
        <v>
524</v>
      </c>
      <c r="L49" s="355" t="s">
        <v>
524</v>
      </c>
      <c r="M49" s="356" t="s">
        <v>
524</v>
      </c>
    </row>
    <row r="50" spans="2:13" ht="27.75" customHeight="1" x14ac:dyDescent="0.15">
      <c r="B50" s="1211" t="s">
        <v>
40</v>
      </c>
      <c r="C50" s="1212"/>
      <c r="D50" s="106"/>
      <c r="E50" s="1217" t="s">
        <v>
41</v>
      </c>
      <c r="F50" s="1217"/>
      <c r="G50" s="1217"/>
      <c r="H50" s="1218"/>
      <c r="I50" s="354">
        <v>
18053</v>
      </c>
      <c r="J50" s="355">
        <v>
17288</v>
      </c>
      <c r="K50" s="355">
        <v>
16438</v>
      </c>
      <c r="L50" s="355">
        <v>
15236</v>
      </c>
      <c r="M50" s="356">
        <v>
16488</v>
      </c>
    </row>
    <row r="51" spans="2:13" ht="27.75" customHeight="1" x14ac:dyDescent="0.15">
      <c r="B51" s="1213"/>
      <c r="C51" s="1214"/>
      <c r="D51" s="103"/>
      <c r="E51" s="1217" t="s">
        <v>
42</v>
      </c>
      <c r="F51" s="1217"/>
      <c r="G51" s="1217"/>
      <c r="H51" s="1218"/>
      <c r="I51" s="354">
        <v>
1773</v>
      </c>
      <c r="J51" s="355">
        <v>
1691</v>
      </c>
      <c r="K51" s="355">
        <v>
1644</v>
      </c>
      <c r="L51" s="355">
        <v>
1564</v>
      </c>
      <c r="M51" s="356">
        <v>
1383</v>
      </c>
    </row>
    <row r="52" spans="2:13" ht="27.75" customHeight="1" x14ac:dyDescent="0.15">
      <c r="B52" s="1215"/>
      <c r="C52" s="1216"/>
      <c r="D52" s="103"/>
      <c r="E52" s="1217" t="s">
        <v>
43</v>
      </c>
      <c r="F52" s="1217"/>
      <c r="G52" s="1217"/>
      <c r="H52" s="1218"/>
      <c r="I52" s="354">
        <v>
22751</v>
      </c>
      <c r="J52" s="355">
        <v>
22228</v>
      </c>
      <c r="K52" s="355">
        <v>
21832</v>
      </c>
      <c r="L52" s="355">
        <v>
21292</v>
      </c>
      <c r="M52" s="356">
        <v>
21224</v>
      </c>
    </row>
    <row r="53" spans="2:13" ht="27.75" customHeight="1" thickBot="1" x14ac:dyDescent="0.2">
      <c r="B53" s="1219" t="s">
        <v>
44</v>
      </c>
      <c r="C53" s="1220"/>
      <c r="D53" s="107"/>
      <c r="E53" s="1221" t="s">
        <v>
45</v>
      </c>
      <c r="F53" s="1221"/>
      <c r="G53" s="1221"/>
      <c r="H53" s="1222"/>
      <c r="I53" s="357">
        <v>
-8755</v>
      </c>
      <c r="J53" s="358">
        <v>
-8494</v>
      </c>
      <c r="K53" s="358">
        <v>
-7559</v>
      </c>
      <c r="L53" s="358">
        <v>
-5773</v>
      </c>
      <c r="M53" s="359">
        <v>
-7246</v>
      </c>
    </row>
    <row r="54" spans="2:13" ht="27.75" customHeight="1" x14ac:dyDescent="0.15">
      <c r="B54" s="108" t="s">
        <v>
46</v>
      </c>
      <c r="C54" s="109"/>
      <c r="D54" s="109"/>
      <c r="E54" s="110"/>
      <c r="F54" s="110"/>
      <c r="G54" s="110"/>
      <c r="H54" s="110"/>
      <c r="I54" s="111"/>
      <c r="J54" s="111"/>
      <c r="K54" s="111"/>
      <c r="L54" s="111"/>
      <c r="M54" s="111"/>
    </row>
    <row r="55" spans="2:13" x14ac:dyDescent="0.15"/>
  </sheetData>
  <sheetProtection algorithmName="SHA-512" hashValue="+HaBUB608tDlofX2SRdhNh9ObGXuI9tGHe8xSVCgO6tVeGb3DQ9xGD0WDp9/l4DkdvcbJ8jI75QEFsTFHY0iPA==" saltValue="jEZnSQz44xi8c/v3Glxy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28" zoomScale="85" zoomScaleNormal="85" zoomScaleSheetLayoutView="100" workbookViewId="0">
      <selection activeCell="L44" sqref="L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
47</v>
      </c>
    </row>
    <row r="54" spans="2:8" ht="29.25" customHeight="1" thickBot="1" x14ac:dyDescent="0.25">
      <c r="B54" s="113" t="s">
        <v>
1</v>
      </c>
      <c r="C54" s="114"/>
      <c r="D54" s="114"/>
      <c r="E54" s="115" t="s">
        <v>
2</v>
      </c>
      <c r="F54" s="116" t="s">
        <v>
567</v>
      </c>
      <c r="G54" s="116" t="s">
        <v>
568</v>
      </c>
      <c r="H54" s="117" t="s">
        <v>
569</v>
      </c>
    </row>
    <row r="55" spans="2:8" ht="52.5" customHeight="1" x14ac:dyDescent="0.15">
      <c r="B55" s="118"/>
      <c r="C55" s="1238" t="s">
        <v>
48</v>
      </c>
      <c r="D55" s="1238"/>
      <c r="E55" s="1239"/>
      <c r="F55" s="119">
        <v>
4116</v>
      </c>
      <c r="G55" s="119">
        <v>
4675</v>
      </c>
      <c r="H55" s="120">
        <v>
5578</v>
      </c>
    </row>
    <row r="56" spans="2:8" ht="52.5" customHeight="1" x14ac:dyDescent="0.15">
      <c r="B56" s="121"/>
      <c r="C56" s="1240" t="s">
        <v>
49</v>
      </c>
      <c r="D56" s="1240"/>
      <c r="E56" s="1241"/>
      <c r="F56" s="122">
        <v>
7989</v>
      </c>
      <c r="G56" s="122">
        <v>
7706</v>
      </c>
      <c r="H56" s="123">
        <v>
7911</v>
      </c>
    </row>
    <row r="57" spans="2:8" ht="53.25" customHeight="1" x14ac:dyDescent="0.15">
      <c r="B57" s="121"/>
      <c r="C57" s="1242" t="s">
        <v>
50</v>
      </c>
      <c r="D57" s="1242"/>
      <c r="E57" s="1243"/>
      <c r="F57" s="124">
        <v>
4956</v>
      </c>
      <c r="G57" s="124">
        <v>
4851</v>
      </c>
      <c r="H57" s="125">
        <v>
4876</v>
      </c>
    </row>
    <row r="58" spans="2:8" ht="45.75" customHeight="1" x14ac:dyDescent="0.15">
      <c r="B58" s="126"/>
      <c r="C58" s="1230" t="s">
        <v>
589</v>
      </c>
      <c r="D58" s="1231"/>
      <c r="E58" s="1232"/>
      <c r="F58" s="127">
        <v>
1781</v>
      </c>
      <c r="G58" s="127">
        <v>
3241</v>
      </c>
      <c r="H58" s="128">
        <v>
3205</v>
      </c>
    </row>
    <row r="59" spans="2:8" ht="45.75" customHeight="1" x14ac:dyDescent="0.15">
      <c r="B59" s="126"/>
      <c r="C59" s="1230" t="s">
        <v>
590</v>
      </c>
      <c r="D59" s="1231"/>
      <c r="E59" s="1232"/>
      <c r="F59" s="127">
        <v>
645</v>
      </c>
      <c r="G59" s="127">
        <v>
647</v>
      </c>
      <c r="H59" s="128">
        <v>
647</v>
      </c>
    </row>
    <row r="60" spans="2:8" ht="45.75" customHeight="1" x14ac:dyDescent="0.15">
      <c r="B60" s="126"/>
      <c r="C60" s="1230" t="s">
        <v>
591</v>
      </c>
      <c r="D60" s="1231"/>
      <c r="E60" s="1232"/>
      <c r="F60" s="127">
        <v>
439</v>
      </c>
      <c r="G60" s="127">
        <v>
407</v>
      </c>
      <c r="H60" s="128">
        <v>
397</v>
      </c>
    </row>
    <row r="61" spans="2:8" ht="45.75" customHeight="1" x14ac:dyDescent="0.15">
      <c r="B61" s="126"/>
      <c r="C61" s="1230" t="s">
        <v>
592</v>
      </c>
      <c r="D61" s="1231"/>
      <c r="E61" s="1232"/>
      <c r="F61" s="127">
        <v>
164</v>
      </c>
      <c r="G61" s="127">
        <v>
164</v>
      </c>
      <c r="H61" s="128">
        <v>
264</v>
      </c>
    </row>
    <row r="62" spans="2:8" ht="45.75" customHeight="1" thickBot="1" x14ac:dyDescent="0.2">
      <c r="B62" s="129"/>
      <c r="C62" s="1233" t="s">
        <v>
593</v>
      </c>
      <c r="D62" s="1234"/>
      <c r="E62" s="1235"/>
      <c r="F62" s="130">
        <v>
228</v>
      </c>
      <c r="G62" s="130">
        <v>
188</v>
      </c>
      <c r="H62" s="131">
        <v>
176</v>
      </c>
    </row>
    <row r="63" spans="2:8" ht="52.5" customHeight="1" thickBot="1" x14ac:dyDescent="0.2">
      <c r="B63" s="132"/>
      <c r="C63" s="1236" t="s">
        <v>
51</v>
      </c>
      <c r="D63" s="1236"/>
      <c r="E63" s="1237"/>
      <c r="F63" s="133">
        <v>
17061</v>
      </c>
      <c r="G63" s="133">
        <v>
17233</v>
      </c>
      <c r="H63" s="134">
        <v>
18366</v>
      </c>
    </row>
    <row r="64" spans="2:8" x14ac:dyDescent="0.15"/>
  </sheetData>
  <sheetProtection algorithmName="SHA-512" hashValue="Oj4j0dL9j550EF1CHORjxK2aqjJVsnohr6kvFqDaCBR98eUAphlYRDL2KCVqt5SSdOblVYdVmbpV3nSwrYOgkQ==" saltValue="3YcvBdha1I1y7L5KGDj7f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
52</v>
      </c>
      <c r="E2" s="146"/>
      <c r="F2" s="147" t="s">
        <v>
562</v>
      </c>
      <c r="G2" s="148"/>
      <c r="H2" s="149"/>
    </row>
    <row r="3" spans="1:8" x14ac:dyDescent="0.15">
      <c r="A3" s="145" t="s">
        <v>
555</v>
      </c>
      <c r="B3" s="150"/>
      <c r="C3" s="151"/>
      <c r="D3" s="152">
        <v>
56872</v>
      </c>
      <c r="E3" s="153"/>
      <c r="F3" s="154">
        <v>
70615</v>
      </c>
      <c r="G3" s="155"/>
      <c r="H3" s="156"/>
    </row>
    <row r="4" spans="1:8" x14ac:dyDescent="0.15">
      <c r="A4" s="157"/>
      <c r="B4" s="158"/>
      <c r="C4" s="159"/>
      <c r="D4" s="160">
        <v>
37304</v>
      </c>
      <c r="E4" s="161"/>
      <c r="F4" s="162">
        <v>
37382</v>
      </c>
      <c r="G4" s="163"/>
      <c r="H4" s="164"/>
    </row>
    <row r="5" spans="1:8" x14ac:dyDescent="0.15">
      <c r="A5" s="145" t="s">
        <v>
557</v>
      </c>
      <c r="B5" s="150"/>
      <c r="C5" s="151"/>
      <c r="D5" s="152">
        <v>
68902</v>
      </c>
      <c r="E5" s="153"/>
      <c r="F5" s="154">
        <v>
69185</v>
      </c>
      <c r="G5" s="155"/>
      <c r="H5" s="156"/>
    </row>
    <row r="6" spans="1:8" x14ac:dyDescent="0.15">
      <c r="A6" s="157"/>
      <c r="B6" s="158"/>
      <c r="C6" s="159"/>
      <c r="D6" s="160">
        <v>
51850</v>
      </c>
      <c r="E6" s="161"/>
      <c r="F6" s="162">
        <v>
38519</v>
      </c>
      <c r="G6" s="163"/>
      <c r="H6" s="164"/>
    </row>
    <row r="7" spans="1:8" x14ac:dyDescent="0.15">
      <c r="A7" s="145" t="s">
        <v>
558</v>
      </c>
      <c r="B7" s="150"/>
      <c r="C7" s="151"/>
      <c r="D7" s="152">
        <v>
80006</v>
      </c>
      <c r="E7" s="153"/>
      <c r="F7" s="154">
        <v>
70166</v>
      </c>
      <c r="G7" s="155"/>
      <c r="H7" s="156"/>
    </row>
    <row r="8" spans="1:8" x14ac:dyDescent="0.15">
      <c r="A8" s="157"/>
      <c r="B8" s="158"/>
      <c r="C8" s="159"/>
      <c r="D8" s="160">
        <v>
31078</v>
      </c>
      <c r="E8" s="161"/>
      <c r="F8" s="162">
        <v>
36115</v>
      </c>
      <c r="G8" s="163"/>
      <c r="H8" s="164"/>
    </row>
    <row r="9" spans="1:8" x14ac:dyDescent="0.15">
      <c r="A9" s="145" t="s">
        <v>
559</v>
      </c>
      <c r="B9" s="150"/>
      <c r="C9" s="151"/>
      <c r="D9" s="152">
        <v>
90945</v>
      </c>
      <c r="E9" s="153"/>
      <c r="F9" s="154">
        <v>
92632</v>
      </c>
      <c r="G9" s="155"/>
      <c r="H9" s="156"/>
    </row>
    <row r="10" spans="1:8" x14ac:dyDescent="0.15">
      <c r="A10" s="157"/>
      <c r="B10" s="158"/>
      <c r="C10" s="159"/>
      <c r="D10" s="160">
        <v>
40399</v>
      </c>
      <c r="E10" s="161"/>
      <c r="F10" s="162">
        <v>
47978</v>
      </c>
      <c r="G10" s="163"/>
      <c r="H10" s="164"/>
    </row>
    <row r="11" spans="1:8" x14ac:dyDescent="0.15">
      <c r="A11" s="145" t="s">
        <v>
560</v>
      </c>
      <c r="B11" s="150"/>
      <c r="C11" s="151"/>
      <c r="D11" s="152">
        <v>
63433</v>
      </c>
      <c r="E11" s="153"/>
      <c r="F11" s="154">
        <v>
96469</v>
      </c>
      <c r="G11" s="155"/>
      <c r="H11" s="156"/>
    </row>
    <row r="12" spans="1:8" x14ac:dyDescent="0.15">
      <c r="A12" s="157"/>
      <c r="B12" s="158"/>
      <c r="C12" s="165"/>
      <c r="D12" s="160">
        <v>
29689</v>
      </c>
      <c r="E12" s="161"/>
      <c r="F12" s="162">
        <v>
49775</v>
      </c>
      <c r="G12" s="163"/>
      <c r="H12" s="164"/>
    </row>
    <row r="13" spans="1:8" x14ac:dyDescent="0.15">
      <c r="A13" s="145"/>
      <c r="B13" s="150"/>
      <c r="C13" s="166"/>
      <c r="D13" s="167">
        <v>
72032</v>
      </c>
      <c r="E13" s="168"/>
      <c r="F13" s="169">
        <v>
79813</v>
      </c>
      <c r="G13" s="170"/>
      <c r="H13" s="156"/>
    </row>
    <row r="14" spans="1:8" x14ac:dyDescent="0.15">
      <c r="A14" s="157"/>
      <c r="B14" s="158"/>
      <c r="C14" s="159"/>
      <c r="D14" s="160">
        <v>
38064</v>
      </c>
      <c r="E14" s="161"/>
      <c r="F14" s="162">
        <v>
41954</v>
      </c>
      <c r="G14" s="163"/>
      <c r="H14" s="164"/>
    </row>
    <row r="17" spans="1:11" x14ac:dyDescent="0.15">
      <c r="A17" s="141" t="s">
        <v>
53</v>
      </c>
    </row>
    <row r="18" spans="1:11" x14ac:dyDescent="0.15">
      <c r="A18" s="171"/>
      <c r="B18" s="171" t="str">
        <f>
実質収支比率等に係る経年分析!F$46</f>
        <v>
H29</v>
      </c>
      <c r="C18" s="171" t="str">
        <f>
実質収支比率等に係る経年分析!G$46</f>
        <v>
H30</v>
      </c>
      <c r="D18" s="171" t="str">
        <f>
実質収支比率等に係る経年分析!H$46</f>
        <v>
R01</v>
      </c>
      <c r="E18" s="171" t="str">
        <f>
実質収支比率等に係る経年分析!I$46</f>
        <v>
R02</v>
      </c>
      <c r="F18" s="171" t="str">
        <f>
実質収支比率等に係る経年分析!J$46</f>
        <v>
R03</v>
      </c>
    </row>
    <row r="19" spans="1:11" x14ac:dyDescent="0.15">
      <c r="A19" s="171" t="s">
        <v>
54</v>
      </c>
      <c r="B19" s="171">
        <f>
ROUND(VALUE(SUBSTITUTE(実質収支比率等に係る経年分析!F$48,"▲","-")),2)</f>
        <v>
3.99</v>
      </c>
      <c r="C19" s="171">
        <f>
ROUND(VALUE(SUBSTITUTE(実質収支比率等に係る経年分析!G$48,"▲","-")),2)</f>
        <v>
4.13</v>
      </c>
      <c r="D19" s="171">
        <f>
ROUND(VALUE(SUBSTITUTE(実質収支比率等に係る経年分析!H$48,"▲","-")),2)</f>
        <v>
7.59</v>
      </c>
      <c r="E19" s="171">
        <f>
ROUND(VALUE(SUBSTITUTE(実質収支比率等に係る経年分析!I$48,"▲","-")),2)</f>
        <v>
8.69</v>
      </c>
      <c r="F19" s="171">
        <f>
ROUND(VALUE(SUBSTITUTE(実質収支比率等に係る経年分析!J$48,"▲","-")),2)</f>
        <v>
9.77</v>
      </c>
    </row>
    <row r="20" spans="1:11" x14ac:dyDescent="0.15">
      <c r="A20" s="171" t="s">
        <v>
55</v>
      </c>
      <c r="B20" s="171">
        <f>
ROUND(VALUE(SUBSTITUTE(実質収支比率等に係る経年分析!F$47,"▲","-")),2)</f>
        <v>
36.520000000000003</v>
      </c>
      <c r="C20" s="171">
        <f>
ROUND(VALUE(SUBSTITUTE(実質収支比率等に係る経年分析!G$47,"▲","-")),2)</f>
        <v>
32.770000000000003</v>
      </c>
      <c r="D20" s="171">
        <f>
ROUND(VALUE(SUBSTITUTE(実質収支比率等に係る経年分析!H$47,"▲","-")),2)</f>
        <v>
28.01</v>
      </c>
      <c r="E20" s="171">
        <f>
ROUND(VALUE(SUBSTITUTE(実質収支比率等に係る経年分析!I$47,"▲","-")),2)</f>
        <v>
31.07</v>
      </c>
      <c r="F20" s="171">
        <f>
ROUND(VALUE(SUBSTITUTE(実質収支比率等に係る経年分析!J$47,"▲","-")),2)</f>
        <v>
35.75</v>
      </c>
    </row>
    <row r="21" spans="1:11" x14ac:dyDescent="0.15">
      <c r="A21" s="171" t="s">
        <v>
56</v>
      </c>
      <c r="B21" s="171">
        <f>
IF(ISNUMBER(VALUE(SUBSTITUTE(実質収支比率等に係る経年分析!F$49,"▲","-"))),ROUND(VALUE(SUBSTITUTE(実質収支比率等に係る経年分析!F$49,"▲","-")),2),NA())</f>
        <v>
-4.7300000000000004</v>
      </c>
      <c r="C21" s="171">
        <f>
IF(ISNUMBER(VALUE(SUBSTITUTE(実質収支比率等に係る経年分析!G$49,"▲","-"))),ROUND(VALUE(SUBSTITUTE(実質収支比率等に係る経年分析!G$49,"▲","-")),2),NA())</f>
        <v>
-3.45</v>
      </c>
      <c r="D21" s="171">
        <f>
IF(ISNUMBER(VALUE(SUBSTITUTE(実質収支比率等に係る経年分析!H$49,"▲","-"))),ROUND(VALUE(SUBSTITUTE(実質収支比率等に係る経年分析!H$49,"▲","-")),2),NA())</f>
        <v>
-2.4700000000000002</v>
      </c>
      <c r="E21" s="171">
        <f>
IF(ISNUMBER(VALUE(SUBSTITUTE(実質収支比率等に係る経年分析!I$49,"▲","-"))),ROUND(VALUE(SUBSTITUTE(実質収支比率等に係る経年分析!I$49,"▲","-")),2),NA())</f>
        <v>
5</v>
      </c>
      <c r="F21" s="171">
        <f>
IF(ISNUMBER(VALUE(SUBSTITUTE(実質収支比率等に係る経年分析!J$49,"▲","-"))),ROUND(VALUE(SUBSTITUTE(実質収支比率等に係る経年分析!J$49,"▲","-")),2),NA())</f>
        <v>
7.18</v>
      </c>
    </row>
    <row r="24" spans="1:11" x14ac:dyDescent="0.15">
      <c r="A24" s="141" t="s">
        <v>
57</v>
      </c>
    </row>
    <row r="25" spans="1:11" x14ac:dyDescent="0.15">
      <c r="A25" s="172"/>
      <c r="B25" s="172" t="str">
        <f>
連結実質赤字比率に係る赤字・黒字の構成分析!F$33</f>
        <v>
H29</v>
      </c>
      <c r="C25" s="172"/>
      <c r="D25" s="172" t="str">
        <f>
連結実質赤字比率に係る赤字・黒字の構成分析!G$33</f>
        <v>
H30</v>
      </c>
      <c r="E25" s="172"/>
      <c r="F25" s="172" t="str">
        <f>
連結実質赤字比率に係る赤字・黒字の構成分析!H$33</f>
        <v>
R01</v>
      </c>
      <c r="G25" s="172"/>
      <c r="H25" s="172" t="str">
        <f>
連結実質赤字比率に係る赤字・黒字の構成分析!I$33</f>
        <v>
R02</v>
      </c>
      <c r="I25" s="172"/>
      <c r="J25" s="172" t="str">
        <f>
連結実質赤字比率に係る赤字・黒字の構成分析!J$33</f>
        <v>
R03</v>
      </c>
      <c r="K25" s="172"/>
    </row>
    <row r="26" spans="1:11" x14ac:dyDescent="0.15">
      <c r="A26" s="172"/>
      <c r="B26" s="172" t="s">
        <v>
58</v>
      </c>
      <c r="C26" s="172" t="s">
        <v>
59</v>
      </c>
      <c r="D26" s="172" t="s">
        <v>
58</v>
      </c>
      <c r="E26" s="172" t="s">
        <v>
59</v>
      </c>
      <c r="F26" s="172" t="s">
        <v>
58</v>
      </c>
      <c r="G26" s="172" t="s">
        <v>
59</v>
      </c>
      <c r="H26" s="172" t="s">
        <v>
58</v>
      </c>
      <c r="I26" s="172" t="s">
        <v>
59</v>
      </c>
      <c r="J26" s="172" t="s">
        <v>
58</v>
      </c>
      <c r="K26" s="172" t="s">
        <v>
59</v>
      </c>
    </row>
    <row r="27" spans="1:11" x14ac:dyDescent="0.15">
      <c r="A27" s="172" t="str">
        <f>
IF(連結実質赤字比率に係る赤字・黒字の構成分析!C$43="",NA(),連結実質赤字比率に係る赤字・黒字の構成分析!C$43)</f>
        <v>
その他会計（黒字）</v>
      </c>
      <c r="B27" s="172" t="e">
        <f>
IF(ROUND(VALUE(SUBSTITUTE(連結実質赤字比率に係る赤字・黒字の構成分析!F$43,"▲", "-")), 2) &lt; 0, ABS(ROUND(VALUE(SUBSTITUTE(連結実質赤字比率に係る赤字・黒字の構成分析!F$43,"▲", "-")), 2)), NA())</f>
        <v>
#N/A</v>
      </c>
      <c r="C27" s="172">
        <f>
IF(ROUND(VALUE(SUBSTITUTE(連結実質赤字比率に係る赤字・黒字の構成分析!F$43,"▲", "-")), 2) &gt;= 0, ABS(ROUND(VALUE(SUBSTITUTE(連結実質赤字比率に係る赤字・黒字の構成分析!F$43,"▲", "-")), 2)), NA())</f>
        <v>
0.45</v>
      </c>
      <c r="D27" s="172" t="e">
        <f>
IF(ROUND(VALUE(SUBSTITUTE(連結実質赤字比率に係る赤字・黒字の構成分析!G$43,"▲", "-")), 2) &lt; 0, ABS(ROUND(VALUE(SUBSTITUTE(連結実質赤字比率に係る赤字・黒字の構成分析!G$43,"▲", "-")), 2)), NA())</f>
        <v>
#N/A</v>
      </c>
      <c r="E27" s="172">
        <f>
IF(ROUND(VALUE(SUBSTITUTE(連結実質赤字比率に係る赤字・黒字の構成分析!G$43,"▲", "-")), 2) &gt;= 0, ABS(ROUND(VALUE(SUBSTITUTE(連結実質赤字比率に係る赤字・黒字の構成分析!G$43,"▲", "-")), 2)), NA())</f>
        <v>
1.02</v>
      </c>
      <c r="F27" s="172" t="e">
        <f>
IF(ROUND(VALUE(SUBSTITUTE(連結実質赤字比率に係る赤字・黒字の構成分析!H$43,"▲", "-")), 2) &lt; 0, ABS(ROUND(VALUE(SUBSTITUTE(連結実質赤字比率に係る赤字・黒字の構成分析!H$43,"▲", "-")), 2)), NA())</f>
        <v>
#VALUE!</v>
      </c>
      <c r="G27" s="172" t="e">
        <f>
IF(ROUND(VALUE(SUBSTITUTE(連結実質赤字比率に係る赤字・黒字の構成分析!H$43,"▲", "-")), 2) &gt;= 0, ABS(ROUND(VALUE(SUBSTITUTE(連結実質赤字比率に係る赤字・黒字の構成分析!H$43,"▲", "-")), 2)), NA())</f>
        <v>
#VALUE!</v>
      </c>
      <c r="H27" s="172" t="e">
        <f>
IF(ROUND(VALUE(SUBSTITUTE(連結実質赤字比率に係る赤字・黒字の構成分析!I$43,"▲", "-")), 2) &lt; 0, ABS(ROUND(VALUE(SUBSTITUTE(連結実質赤字比率に係る赤字・黒字の構成分析!I$43,"▲", "-")), 2)), NA())</f>
        <v>
#VALUE!</v>
      </c>
      <c r="I27" s="172" t="e">
        <f>
IF(ROUND(VALUE(SUBSTITUTE(連結実質赤字比率に係る赤字・黒字の構成分析!I$43,"▲", "-")), 2) &gt;= 0, ABS(ROUND(VALUE(SUBSTITUTE(連結実質赤字比率に係る赤字・黒字の構成分析!I$43,"▲", "-")), 2)), NA())</f>
        <v>
#VALUE!</v>
      </c>
      <c r="J27" s="172" t="e">
        <f>
IF(ROUND(VALUE(SUBSTITUTE(連結実質赤字比率に係る赤字・黒字の構成分析!J$43,"▲", "-")), 2) &lt; 0, ABS(ROUND(VALUE(SUBSTITUTE(連結実質赤字比率に係る赤字・黒字の構成分析!J$43,"▲", "-")), 2)), NA())</f>
        <v>
#VALUE!</v>
      </c>
      <c r="K27" s="172" t="e">
        <f>
IF(ROUND(VALUE(SUBSTITUTE(連結実質赤字比率に係る赤字・黒字の構成分析!J$43,"▲", "-")), 2) &gt;= 0, ABS(ROUND(VALUE(SUBSTITUTE(連結実質赤字比率に係る赤字・黒字の構成分析!J$43,"▲", "-")), 2)), NA())</f>
        <v>
#VALUE!</v>
      </c>
    </row>
    <row r="28" spans="1:11" x14ac:dyDescent="0.15">
      <c r="A28" s="172" t="str">
        <f>
IF(連結実質赤字比率に係る赤字・黒字の構成分析!C$42="",NA(),連結実質赤字比率に係る赤字・黒字の構成分析!C$42)</f>
        <v>
その他会計（赤字）</v>
      </c>
      <c r="B28" s="172" t="e">
        <f>
IF(ROUND(VALUE(SUBSTITUTE(連結実質赤字比率に係る赤字・黒字の構成分析!F$42,"▲", "-")), 2) &lt; 0, ABS(ROUND(VALUE(SUBSTITUTE(連結実質赤字比率に係る赤字・黒字の構成分析!F$42,"▲", "-")), 2)), NA())</f>
        <v>
#VALUE!</v>
      </c>
      <c r="C28" s="172" t="e">
        <f>
IF(ROUND(VALUE(SUBSTITUTE(連結実質赤字比率に係る赤字・黒字の構成分析!F$42,"▲", "-")), 2) &gt;= 0, ABS(ROUND(VALUE(SUBSTITUTE(連結実質赤字比率に係る赤字・黒字の構成分析!F$42,"▲", "-")), 2)), NA())</f>
        <v>
#VALUE!</v>
      </c>
      <c r="D28" s="172" t="e">
        <f>
IF(ROUND(VALUE(SUBSTITUTE(連結実質赤字比率に係る赤字・黒字の構成分析!G$42,"▲", "-")), 2) &lt; 0, ABS(ROUND(VALUE(SUBSTITUTE(連結実質赤字比率に係る赤字・黒字の構成分析!G$42,"▲", "-")), 2)), NA())</f>
        <v>
#VALUE!</v>
      </c>
      <c r="E28" s="172" t="e">
        <f>
IF(ROUND(VALUE(SUBSTITUTE(連結実質赤字比率に係る赤字・黒字の構成分析!G$42,"▲", "-")), 2) &gt;= 0, ABS(ROUND(VALUE(SUBSTITUTE(連結実質赤字比率に係る赤字・黒字の構成分析!G$42,"▲", "-")), 2)), NA())</f>
        <v>
#VALUE!</v>
      </c>
      <c r="F28" s="172" t="e">
        <f>
IF(ROUND(VALUE(SUBSTITUTE(連結実質赤字比率に係る赤字・黒字の構成分析!H$42,"▲", "-")), 2) &lt; 0, ABS(ROUND(VALUE(SUBSTITUTE(連結実質赤字比率に係る赤字・黒字の構成分析!H$42,"▲", "-")), 2)), NA())</f>
        <v>
#VALUE!</v>
      </c>
      <c r="G28" s="172" t="e">
        <f>
IF(ROUND(VALUE(SUBSTITUTE(連結実質赤字比率に係る赤字・黒字の構成分析!H$42,"▲", "-")), 2) &gt;= 0, ABS(ROUND(VALUE(SUBSTITUTE(連結実質赤字比率に係る赤字・黒字の構成分析!H$42,"▲", "-")), 2)), NA())</f>
        <v>
#VALUE!</v>
      </c>
      <c r="H28" s="172" t="e">
        <f>
IF(ROUND(VALUE(SUBSTITUTE(連結実質赤字比率に係る赤字・黒字の構成分析!I$42,"▲", "-")), 2) &lt; 0, ABS(ROUND(VALUE(SUBSTITUTE(連結実質赤字比率に係る赤字・黒字の構成分析!I$42,"▲", "-")), 2)), NA())</f>
        <v>
#VALUE!</v>
      </c>
      <c r="I28" s="172" t="e">
        <f>
IF(ROUND(VALUE(SUBSTITUTE(連結実質赤字比率に係る赤字・黒字の構成分析!I$42,"▲", "-")), 2) &gt;= 0, ABS(ROUND(VALUE(SUBSTITUTE(連結実質赤字比率に係る赤字・黒字の構成分析!I$42,"▲", "-")), 2)), NA())</f>
        <v>
#VALUE!</v>
      </c>
      <c r="J28" s="172" t="e">
        <f>
IF(ROUND(VALUE(SUBSTITUTE(連結実質赤字比率に係る赤字・黒字の構成分析!J$42,"▲", "-")), 2) &lt; 0, ABS(ROUND(VALUE(SUBSTITUTE(連結実質赤字比率に係る赤字・黒字の構成分析!J$42,"▲", "-")), 2)), NA())</f>
        <v>
#VALUE!</v>
      </c>
      <c r="K28" s="172" t="e">
        <f>
IF(ROUND(VALUE(SUBSTITUTE(連結実質赤字比率に係る赤字・黒字の構成分析!J$42,"▲", "-")), 2) &gt;= 0, ABS(ROUND(VALUE(SUBSTITUTE(連結実質赤字比率に係る赤字・黒字の構成分析!J$42,"▲", "-")), 2)), NA())</f>
        <v>
#VALUE!</v>
      </c>
    </row>
    <row r="29" spans="1:11" x14ac:dyDescent="0.15">
      <c r="A29" s="172" t="str">
        <f>
IF(連結実質赤字比率に係る赤字・黒字の構成分析!C$41="",NA(),連結実質赤字比率に係る赤字・黒字の構成分析!C$41)</f>
        <v>
後期高齢者医療特別会計</v>
      </c>
      <c r="B29" s="172" t="e">
        <f>
IF(ROUND(VALUE(SUBSTITUTE(連結実質赤字比率に係る赤字・黒字の構成分析!F$41,"▲", "-")), 2) &lt; 0, ABS(ROUND(VALUE(SUBSTITUTE(連結実質赤字比率に係る赤字・黒字の構成分析!F$41,"▲", "-")), 2)), NA())</f>
        <v>
#N/A</v>
      </c>
      <c r="C29" s="172">
        <f>
IF(ROUND(VALUE(SUBSTITUTE(連結実質赤字比率に係る赤字・黒字の構成分析!F$41,"▲", "-")), 2) &gt;= 0, ABS(ROUND(VALUE(SUBSTITUTE(連結実質赤字比率に係る赤字・黒字の構成分析!F$41,"▲", "-")), 2)), NA())</f>
        <v>
0.01</v>
      </c>
      <c r="D29" s="172" t="e">
        <f>
IF(ROUND(VALUE(SUBSTITUTE(連結実質赤字比率に係る赤字・黒字の構成分析!G$41,"▲", "-")), 2) &lt; 0, ABS(ROUND(VALUE(SUBSTITUTE(連結実質赤字比率に係る赤字・黒字の構成分析!G$41,"▲", "-")), 2)), NA())</f>
        <v>
#N/A</v>
      </c>
      <c r="E29" s="172">
        <f>
IF(ROUND(VALUE(SUBSTITUTE(連結実質赤字比率に係る赤字・黒字の構成分析!G$41,"▲", "-")), 2) &gt;= 0, ABS(ROUND(VALUE(SUBSTITUTE(連結実質赤字比率に係る赤字・黒字の構成分析!G$41,"▲", "-")), 2)), NA())</f>
        <v>
0.01</v>
      </c>
      <c r="F29" s="172" t="e">
        <f>
IF(ROUND(VALUE(SUBSTITUTE(連結実質赤字比率に係る赤字・黒字の構成分析!H$41,"▲", "-")), 2) &lt; 0, ABS(ROUND(VALUE(SUBSTITUTE(連結実質赤字比率に係る赤字・黒字の構成分析!H$41,"▲", "-")), 2)), NA())</f>
        <v>
#N/A</v>
      </c>
      <c r="G29" s="172">
        <f>
IF(ROUND(VALUE(SUBSTITUTE(連結実質赤字比率に係る赤字・黒字の構成分析!H$41,"▲", "-")), 2) &gt;= 0, ABS(ROUND(VALUE(SUBSTITUTE(連結実質赤字比率に係る赤字・黒字の構成分析!H$41,"▲", "-")), 2)), NA())</f>
        <v>
0.01</v>
      </c>
      <c r="H29" s="172" t="e">
        <f>
IF(ROUND(VALUE(SUBSTITUTE(連結実質赤字比率に係る赤字・黒字の構成分析!I$41,"▲", "-")), 2) &lt; 0, ABS(ROUND(VALUE(SUBSTITUTE(連結実質赤字比率に係る赤字・黒字の構成分析!I$41,"▲", "-")), 2)), NA())</f>
        <v>
#N/A</v>
      </c>
      <c r="I29" s="172">
        <f>
IF(ROUND(VALUE(SUBSTITUTE(連結実質赤字比率に係る赤字・黒字の構成分析!I$41,"▲", "-")), 2) &gt;= 0, ABS(ROUND(VALUE(SUBSTITUTE(連結実質赤字比率に係る赤字・黒字の構成分析!I$41,"▲", "-")), 2)), NA())</f>
        <v>
0</v>
      </c>
      <c r="J29" s="172" t="e">
        <f>
IF(ROUND(VALUE(SUBSTITUTE(連結実質赤字比率に係る赤字・黒字の構成分析!J$41,"▲", "-")), 2) &lt; 0, ABS(ROUND(VALUE(SUBSTITUTE(連結実質赤字比率に係る赤字・黒字の構成分析!J$41,"▲", "-")), 2)), NA())</f>
        <v>
#N/A</v>
      </c>
      <c r="K29" s="172">
        <f>
IF(ROUND(VALUE(SUBSTITUTE(連結実質赤字比率に係る赤字・黒字の構成分析!J$41,"▲", "-")), 2) &gt;= 0, ABS(ROUND(VALUE(SUBSTITUTE(連結実質赤字比率に係る赤字・黒字の構成分析!J$41,"▲", "-")), 2)), NA())</f>
        <v>
0.01</v>
      </c>
    </row>
    <row r="30" spans="1:11" x14ac:dyDescent="0.15">
      <c r="A30" s="172" t="str">
        <f>
IF(連結実質赤字比率に係る赤字・黒字の構成分析!C$40="",NA(),連結実質赤字比率に係る赤字・黒字の構成分析!C$40)</f>
        <v>
工業用水道事業会計</v>
      </c>
      <c r="B30" s="172" t="e">
        <f>
IF(ROUND(VALUE(SUBSTITUTE(連結実質赤字比率に係る赤字・黒字の構成分析!F$40,"▲", "-")), 2) &lt; 0, ABS(ROUND(VALUE(SUBSTITUTE(連結実質赤字比率に係る赤字・黒字の構成分析!F$40,"▲", "-")), 2)), NA())</f>
        <v>
#N/A</v>
      </c>
      <c r="C30" s="172">
        <f>
IF(ROUND(VALUE(SUBSTITUTE(連結実質赤字比率に係る赤字・黒字の構成分析!F$40,"▲", "-")), 2) &gt;= 0, ABS(ROUND(VALUE(SUBSTITUTE(連結実質赤字比率に係る赤字・黒字の構成分析!F$40,"▲", "-")), 2)), NA())</f>
        <v>
0.5</v>
      </c>
      <c r="D30" s="172" t="e">
        <f>
IF(ROUND(VALUE(SUBSTITUTE(連結実質赤字比率に係る赤字・黒字の構成分析!G$40,"▲", "-")), 2) &lt; 0, ABS(ROUND(VALUE(SUBSTITUTE(連結実質赤字比率に係る赤字・黒字の構成分析!G$40,"▲", "-")), 2)), NA())</f>
        <v>
#N/A</v>
      </c>
      <c r="E30" s="172">
        <f>
IF(ROUND(VALUE(SUBSTITUTE(連結実質赤字比率に係る赤字・黒字の構成分析!G$40,"▲", "-")), 2) &gt;= 0, ABS(ROUND(VALUE(SUBSTITUTE(連結実質赤字比率に係る赤字・黒字の構成分析!G$40,"▲", "-")), 2)), NA())</f>
        <v>
0.64</v>
      </c>
      <c r="F30" s="172" t="e">
        <f>
IF(ROUND(VALUE(SUBSTITUTE(連結実質赤字比率に係る赤字・黒字の構成分析!H$40,"▲", "-")), 2) &lt; 0, ABS(ROUND(VALUE(SUBSTITUTE(連結実質赤字比率に係る赤字・黒字の構成分析!H$40,"▲", "-")), 2)), NA())</f>
        <v>
#N/A</v>
      </c>
      <c r="G30" s="172">
        <f>
IF(ROUND(VALUE(SUBSTITUTE(連結実質赤字比率に係る赤字・黒字の構成分析!H$40,"▲", "-")), 2) &gt;= 0, ABS(ROUND(VALUE(SUBSTITUTE(連結実質赤字比率に係る赤字・黒字の構成分析!H$40,"▲", "-")), 2)), NA())</f>
        <v>
0.68</v>
      </c>
      <c r="H30" s="172" t="e">
        <f>
IF(ROUND(VALUE(SUBSTITUTE(連結実質赤字比率に係る赤字・黒字の構成分析!I$40,"▲", "-")), 2) &lt; 0, ABS(ROUND(VALUE(SUBSTITUTE(連結実質赤字比率に係る赤字・黒字の構成分析!I$40,"▲", "-")), 2)), NA())</f>
        <v>
#N/A</v>
      </c>
      <c r="I30" s="172">
        <f>
IF(ROUND(VALUE(SUBSTITUTE(連結実質赤字比率に係る赤字・黒字の構成分析!I$40,"▲", "-")), 2) &gt;= 0, ABS(ROUND(VALUE(SUBSTITUTE(連結実質赤字比率に係る赤字・黒字の構成分析!I$40,"▲", "-")), 2)), NA())</f>
        <v>
0.74</v>
      </c>
      <c r="J30" s="172" t="e">
        <f>
IF(ROUND(VALUE(SUBSTITUTE(連結実質赤字比率に係る赤字・黒字の構成分析!J$40,"▲", "-")), 2) &lt; 0, ABS(ROUND(VALUE(SUBSTITUTE(連結実質赤字比率に係る赤字・黒字の構成分析!J$40,"▲", "-")), 2)), NA())</f>
        <v>
#N/A</v>
      </c>
      <c r="K30" s="172">
        <f>
IF(ROUND(VALUE(SUBSTITUTE(連結実質赤字比率に係る赤字・黒字の構成分析!J$40,"▲", "-")), 2) &gt;= 0, ABS(ROUND(VALUE(SUBSTITUTE(連結実質赤字比率に係る赤字・黒字の構成分析!J$40,"▲", "-")), 2)), NA())</f>
        <v>
0.76</v>
      </c>
    </row>
    <row r="31" spans="1:11" x14ac:dyDescent="0.15">
      <c r="A31" s="172" t="str">
        <f>
IF(連結実質赤字比率に係る赤字・黒字の構成分析!C$39="",NA(),連結実質赤字比率に係る赤字・黒字の構成分析!C$39)</f>
        <v>
介護保険特別会計</v>
      </c>
      <c r="B31" s="172" t="e">
        <f>
IF(ROUND(VALUE(SUBSTITUTE(連結実質赤字比率に係る赤字・黒字の構成分析!F$39,"▲", "-")), 2) &lt; 0, ABS(ROUND(VALUE(SUBSTITUTE(連結実質赤字比率に係る赤字・黒字の構成分析!F$39,"▲", "-")), 2)), NA())</f>
        <v>
#N/A</v>
      </c>
      <c r="C31" s="172">
        <f>
IF(ROUND(VALUE(SUBSTITUTE(連結実質赤字比率に係る赤字・黒字の構成分析!F$39,"▲", "-")), 2) &gt;= 0, ABS(ROUND(VALUE(SUBSTITUTE(連結実質赤字比率に係る赤字・黒字の構成分析!F$39,"▲", "-")), 2)), NA())</f>
        <v>
0.13</v>
      </c>
      <c r="D31" s="172" t="e">
        <f>
IF(ROUND(VALUE(SUBSTITUTE(連結実質赤字比率に係る赤字・黒字の構成分析!G$39,"▲", "-")), 2) &lt; 0, ABS(ROUND(VALUE(SUBSTITUTE(連結実質赤字比率に係る赤字・黒字の構成分析!G$39,"▲", "-")), 2)), NA())</f>
        <v>
#N/A</v>
      </c>
      <c r="E31" s="172">
        <f>
IF(ROUND(VALUE(SUBSTITUTE(連結実質赤字比率に係る赤字・黒字の構成分析!G$39,"▲", "-")), 2) &gt;= 0, ABS(ROUND(VALUE(SUBSTITUTE(連結実質赤字比率に係る赤字・黒字の構成分析!G$39,"▲", "-")), 2)), NA())</f>
        <v>
1.04</v>
      </c>
      <c r="F31" s="172" t="e">
        <f>
IF(ROUND(VALUE(SUBSTITUTE(連結実質赤字比率に係る赤字・黒字の構成分析!H$39,"▲", "-")), 2) &lt; 0, ABS(ROUND(VALUE(SUBSTITUTE(連結実質赤字比率に係る赤字・黒字の構成分析!H$39,"▲", "-")), 2)), NA())</f>
        <v>
#N/A</v>
      </c>
      <c r="G31" s="172">
        <f>
IF(ROUND(VALUE(SUBSTITUTE(連結実質赤字比率に係る赤字・黒字の構成分析!H$39,"▲", "-")), 2) &gt;= 0, ABS(ROUND(VALUE(SUBSTITUTE(連結実質赤字比率に係る赤字・黒字の構成分析!H$39,"▲", "-")), 2)), NA())</f>
        <v>
0.56999999999999995</v>
      </c>
      <c r="H31" s="172" t="e">
        <f>
IF(ROUND(VALUE(SUBSTITUTE(連結実質赤字比率に係る赤字・黒字の構成分析!I$39,"▲", "-")), 2) &lt; 0, ABS(ROUND(VALUE(SUBSTITUTE(連結実質赤字比率に係る赤字・黒字の構成分析!I$39,"▲", "-")), 2)), NA())</f>
        <v>
#N/A</v>
      </c>
      <c r="I31" s="172">
        <f>
IF(ROUND(VALUE(SUBSTITUTE(連結実質赤字比率に係る赤字・黒字の構成分析!I$39,"▲", "-")), 2) &gt;= 0, ABS(ROUND(VALUE(SUBSTITUTE(連結実質赤字比率に係る赤字・黒字の構成分析!I$39,"▲", "-")), 2)), NA())</f>
        <v>
1.08</v>
      </c>
      <c r="J31" s="172" t="e">
        <f>
IF(ROUND(VALUE(SUBSTITUTE(連結実質赤字比率に係る赤字・黒字の構成分析!J$39,"▲", "-")), 2) &lt; 0, ABS(ROUND(VALUE(SUBSTITUTE(連結実質赤字比率に係る赤字・黒字の構成分析!J$39,"▲", "-")), 2)), NA())</f>
        <v>
#N/A</v>
      </c>
      <c r="K31" s="172">
        <f>
IF(ROUND(VALUE(SUBSTITUTE(連結実質赤字比率に係る赤字・黒字の構成分析!J$39,"▲", "-")), 2) &gt;= 0, ABS(ROUND(VALUE(SUBSTITUTE(連結実質赤字比率に係る赤字・黒字の構成分析!J$39,"▲", "-")), 2)), NA())</f>
        <v>
1.35</v>
      </c>
    </row>
    <row r="32" spans="1:11" x14ac:dyDescent="0.15">
      <c r="A32" s="172" t="str">
        <f>
IF(連結実質赤字比率に係る赤字・黒字の構成分析!C$38="",NA(),連結実質赤字比率に係る赤字・黒字の構成分析!C$38)</f>
        <v>
国民健康保険特別会計</v>
      </c>
      <c r="B32" s="172" t="e">
        <f>
IF(ROUND(VALUE(SUBSTITUTE(連結実質赤字比率に係る赤字・黒字の構成分析!F$38,"▲", "-")), 2) &lt; 0, ABS(ROUND(VALUE(SUBSTITUTE(連結実質赤字比率に係る赤字・黒字の構成分析!F$38,"▲", "-")), 2)), NA())</f>
        <v>
#N/A</v>
      </c>
      <c r="C32" s="172">
        <f>
IF(ROUND(VALUE(SUBSTITUTE(連結実質赤字比率に係る赤字・黒字の構成分析!F$38,"▲", "-")), 2) &gt;= 0, ABS(ROUND(VALUE(SUBSTITUTE(連結実質赤字比率に係る赤字・黒字の構成分析!F$38,"▲", "-")), 2)), NA())</f>
        <v>
3.26</v>
      </c>
      <c r="D32" s="172" t="e">
        <f>
IF(ROUND(VALUE(SUBSTITUTE(連結実質赤字比率に係る赤字・黒字の構成分析!G$38,"▲", "-")), 2) &lt; 0, ABS(ROUND(VALUE(SUBSTITUTE(連結実質赤字比率に係る赤字・黒字の構成分析!G$38,"▲", "-")), 2)), NA())</f>
        <v>
#N/A</v>
      </c>
      <c r="E32" s="172">
        <f>
IF(ROUND(VALUE(SUBSTITUTE(連結実質赤字比率に係る赤字・黒字の構成分析!G$38,"▲", "-")), 2) &gt;= 0, ABS(ROUND(VALUE(SUBSTITUTE(連結実質赤字比率に係る赤字・黒字の構成分析!G$38,"▲", "-")), 2)), NA())</f>
        <v>
1.1000000000000001</v>
      </c>
      <c r="F32" s="172" t="e">
        <f>
IF(ROUND(VALUE(SUBSTITUTE(連結実質赤字比率に係る赤字・黒字の構成分析!H$38,"▲", "-")), 2) &lt; 0, ABS(ROUND(VALUE(SUBSTITUTE(連結実質赤字比率に係る赤字・黒字の構成分析!H$38,"▲", "-")), 2)), NA())</f>
        <v>
#N/A</v>
      </c>
      <c r="G32" s="172">
        <f>
IF(ROUND(VALUE(SUBSTITUTE(連結実質赤字比率に係る赤字・黒字の構成分析!H$38,"▲", "-")), 2) &gt;= 0, ABS(ROUND(VALUE(SUBSTITUTE(連結実質赤字比率に係る赤字・黒字の構成分析!H$38,"▲", "-")), 2)), NA())</f>
        <v>
1.1000000000000001</v>
      </c>
      <c r="H32" s="172" t="e">
        <f>
IF(ROUND(VALUE(SUBSTITUTE(連結実質赤字比率に係る赤字・黒字の構成分析!I$38,"▲", "-")), 2) &lt; 0, ABS(ROUND(VALUE(SUBSTITUTE(連結実質赤字比率に係る赤字・黒字の構成分析!I$38,"▲", "-")), 2)), NA())</f>
        <v>
#N/A</v>
      </c>
      <c r="I32" s="172">
        <f>
IF(ROUND(VALUE(SUBSTITUTE(連結実質赤字比率に係る赤字・黒字の構成分析!I$38,"▲", "-")), 2) &gt;= 0, ABS(ROUND(VALUE(SUBSTITUTE(連結実質赤字比率に係る赤字・黒字の構成分析!I$38,"▲", "-")), 2)), NA())</f>
        <v>
1.31</v>
      </c>
      <c r="J32" s="172" t="e">
        <f>
IF(ROUND(VALUE(SUBSTITUTE(連結実質赤字比率に係る赤字・黒字の構成分析!J$38,"▲", "-")), 2) &lt; 0, ABS(ROUND(VALUE(SUBSTITUTE(連結実質赤字比率に係る赤字・黒字の構成分析!J$38,"▲", "-")), 2)), NA())</f>
        <v>
#N/A</v>
      </c>
      <c r="K32" s="172">
        <f>
IF(ROUND(VALUE(SUBSTITUTE(連結実質赤字比率に係る赤字・黒字の構成分析!J$38,"▲", "-")), 2) &gt;= 0, ABS(ROUND(VALUE(SUBSTITUTE(連結実質赤字比率に係る赤字・黒字の構成分析!J$38,"▲", "-")), 2)), NA())</f>
        <v>
1.37</v>
      </c>
    </row>
    <row r="33" spans="1:16" x14ac:dyDescent="0.15">
      <c r="A33" s="172" t="str">
        <f>
IF(連結実質赤字比率に係る赤字・黒字の構成分析!C$37="",NA(),連結実質赤字比率に係る赤字・黒字の構成分析!C$37)</f>
        <v>
簡易水道事業会計</v>
      </c>
      <c r="B33" s="172" t="e">
        <f>
IF(ROUND(VALUE(SUBSTITUTE(連結実質赤字比率に係る赤字・黒字の構成分析!F$37,"▲", "-")), 2) &lt; 0, ABS(ROUND(VALUE(SUBSTITUTE(連結実質赤字比率に係る赤字・黒字の構成分析!F$37,"▲", "-")), 2)), NA())</f>
        <v>
#VALUE!</v>
      </c>
      <c r="C33" s="172" t="e">
        <f>
IF(ROUND(VALUE(SUBSTITUTE(連結実質赤字比率に係る赤字・黒字の構成分析!F$37,"▲", "-")), 2) &gt;= 0, ABS(ROUND(VALUE(SUBSTITUTE(連結実質赤字比率に係る赤字・黒字の構成分析!F$37,"▲", "-")), 2)), NA())</f>
        <v>
#VALUE!</v>
      </c>
      <c r="D33" s="172" t="e">
        <f>
IF(ROUND(VALUE(SUBSTITUTE(連結実質赤字比率に係る赤字・黒字の構成分析!G$37,"▲", "-")), 2) &lt; 0, ABS(ROUND(VALUE(SUBSTITUTE(連結実質赤字比率に係る赤字・黒字の構成分析!G$37,"▲", "-")), 2)), NA())</f>
        <v>
#VALUE!</v>
      </c>
      <c r="E33" s="172" t="e">
        <f>
IF(ROUND(VALUE(SUBSTITUTE(連結実質赤字比率に係る赤字・黒字の構成分析!G$37,"▲", "-")), 2) &gt;= 0, ABS(ROUND(VALUE(SUBSTITUTE(連結実質赤字比率に係る赤字・黒字の構成分析!G$37,"▲", "-")), 2)), NA())</f>
        <v>
#VALUE!</v>
      </c>
      <c r="F33" s="172" t="e">
        <f>
IF(ROUND(VALUE(SUBSTITUTE(連結実質赤字比率に係る赤字・黒字の構成分析!H$37,"▲", "-")), 2) &lt; 0, ABS(ROUND(VALUE(SUBSTITUTE(連結実質赤字比率に係る赤字・黒字の構成分析!H$37,"▲", "-")), 2)), NA())</f>
        <v>
#N/A</v>
      </c>
      <c r="G33" s="172">
        <f>
IF(ROUND(VALUE(SUBSTITUTE(連結実質赤字比率に係る赤字・黒字の構成分析!H$37,"▲", "-")), 2) &gt;= 0, ABS(ROUND(VALUE(SUBSTITUTE(連結実質赤字比率に係る赤字・黒字の構成分析!H$37,"▲", "-")), 2)), NA())</f>
        <v>
0.45</v>
      </c>
      <c r="H33" s="172" t="e">
        <f>
IF(ROUND(VALUE(SUBSTITUTE(連結実質赤字比率に係る赤字・黒字の構成分析!I$37,"▲", "-")), 2) &lt; 0, ABS(ROUND(VALUE(SUBSTITUTE(連結実質赤字比率に係る赤字・黒字の構成分析!I$37,"▲", "-")), 2)), NA())</f>
        <v>
#N/A</v>
      </c>
      <c r="I33" s="172">
        <f>
IF(ROUND(VALUE(SUBSTITUTE(連結実質赤字比率に係る赤字・黒字の構成分析!I$37,"▲", "-")), 2) &gt;= 0, ABS(ROUND(VALUE(SUBSTITUTE(連結実質赤字比率に係る赤字・黒字の構成分析!I$37,"▲", "-")), 2)), NA())</f>
        <v>
1</v>
      </c>
      <c r="J33" s="172" t="e">
        <f>
IF(ROUND(VALUE(SUBSTITUTE(連結実質赤字比率に係る赤字・黒字の構成分析!J$37,"▲", "-")), 2) &lt; 0, ABS(ROUND(VALUE(SUBSTITUTE(連結実質赤字比率に係る赤字・黒字の構成分析!J$37,"▲", "-")), 2)), NA())</f>
        <v>
#N/A</v>
      </c>
      <c r="K33" s="172">
        <f>
IF(ROUND(VALUE(SUBSTITUTE(連結実質赤字比率に係る赤字・黒字の構成分析!J$37,"▲", "-")), 2) &gt;= 0, ABS(ROUND(VALUE(SUBSTITUTE(連結実質赤字比率に係る赤字・黒字の構成分析!J$37,"▲", "-")), 2)), NA())</f>
        <v>
1.61</v>
      </c>
    </row>
    <row r="34" spans="1:16" x14ac:dyDescent="0.15">
      <c r="A34" s="172" t="str">
        <f>
IF(連結実質赤字比率に係る赤字・黒字の構成分析!C$36="",NA(),連結実質赤字比率に係る赤字・黒字の構成分析!C$36)</f>
        <v>
下水道事業等会計</v>
      </c>
      <c r="B34" s="172" t="e">
        <f>
IF(ROUND(VALUE(SUBSTITUTE(連結実質赤字比率に係る赤字・黒字の構成分析!F$36,"▲", "-")), 2) &lt; 0, ABS(ROUND(VALUE(SUBSTITUTE(連結実質赤字比率に係る赤字・黒字の構成分析!F$36,"▲", "-")), 2)), NA())</f>
        <v>
#VALUE!</v>
      </c>
      <c r="C34" s="172" t="e">
        <f>
IF(ROUND(VALUE(SUBSTITUTE(連結実質赤字比率に係る赤字・黒字の構成分析!F$36,"▲", "-")), 2) &gt;= 0, ABS(ROUND(VALUE(SUBSTITUTE(連結実質赤字比率に係る赤字・黒字の構成分析!F$36,"▲", "-")), 2)), NA())</f>
        <v>
#VALUE!</v>
      </c>
      <c r="D34" s="172" t="e">
        <f>
IF(ROUND(VALUE(SUBSTITUTE(連結実質赤字比率に係る赤字・黒字の構成分析!G$36,"▲", "-")), 2) &lt; 0, ABS(ROUND(VALUE(SUBSTITUTE(連結実質赤字比率に係る赤字・黒字の構成分析!G$36,"▲", "-")), 2)), NA())</f>
        <v>
#VALUE!</v>
      </c>
      <c r="E34" s="172" t="e">
        <f>
IF(ROUND(VALUE(SUBSTITUTE(連結実質赤字比率に係る赤字・黒字の構成分析!G$36,"▲", "-")), 2) &gt;= 0, ABS(ROUND(VALUE(SUBSTITUTE(連結実質赤字比率に係る赤字・黒字の構成分析!G$36,"▲", "-")), 2)), NA())</f>
        <v>
#VALUE!</v>
      </c>
      <c r="F34" s="172" t="e">
        <f>
IF(ROUND(VALUE(SUBSTITUTE(連結実質赤字比率に係る赤字・黒字の構成分析!H$36,"▲", "-")), 2) &lt; 0, ABS(ROUND(VALUE(SUBSTITUTE(連結実質赤字比率に係る赤字・黒字の構成分析!H$36,"▲", "-")), 2)), NA())</f>
        <v>
#N/A</v>
      </c>
      <c r="G34" s="172">
        <f>
IF(ROUND(VALUE(SUBSTITUTE(連結実質赤字比率に係る赤字・黒字の構成分析!H$36,"▲", "-")), 2) &gt;= 0, ABS(ROUND(VALUE(SUBSTITUTE(連結実質赤字比率に係る赤字・黒字の構成分析!H$36,"▲", "-")), 2)), NA())</f>
        <v>
2.2400000000000002</v>
      </c>
      <c r="H34" s="172" t="e">
        <f>
IF(ROUND(VALUE(SUBSTITUTE(連結実質赤字比率に係る赤字・黒字の構成分析!I$36,"▲", "-")), 2) &lt; 0, ABS(ROUND(VALUE(SUBSTITUTE(連結実質赤字比率に係る赤字・黒字の構成分析!I$36,"▲", "-")), 2)), NA())</f>
        <v>
#N/A</v>
      </c>
      <c r="I34" s="172">
        <f>
IF(ROUND(VALUE(SUBSTITUTE(連結実質赤字比率に係る赤字・黒字の構成分析!I$36,"▲", "-")), 2) &gt;= 0, ABS(ROUND(VALUE(SUBSTITUTE(連結実質赤字比率に係る赤字・黒字の構成分析!I$36,"▲", "-")), 2)), NA())</f>
        <v>
5.22</v>
      </c>
      <c r="J34" s="172" t="e">
        <f>
IF(ROUND(VALUE(SUBSTITUTE(連結実質赤字比率に係る赤字・黒字の構成分析!J$36,"▲", "-")), 2) &lt; 0, ABS(ROUND(VALUE(SUBSTITUTE(連結実質赤字比率に係る赤字・黒字の構成分析!J$36,"▲", "-")), 2)), NA())</f>
        <v>
#N/A</v>
      </c>
      <c r="K34" s="172">
        <f>
IF(ROUND(VALUE(SUBSTITUTE(連結実質赤字比率に係る赤字・黒字の構成分析!J$36,"▲", "-")), 2) &gt;= 0, ABS(ROUND(VALUE(SUBSTITUTE(連結実質赤字比率に係る赤字・黒字の構成分析!J$36,"▲", "-")), 2)), NA())</f>
        <v>
9.15</v>
      </c>
    </row>
    <row r="35" spans="1:16" x14ac:dyDescent="0.15">
      <c r="A35" s="172" t="str">
        <f>
IF(連結実質赤字比率に係る赤字・黒字の構成分析!C$35="",NA(),連結実質赤字比率に係る赤字・黒字の構成分析!C$35)</f>
        <v>
一般会計</v>
      </c>
      <c r="B35" s="172" t="e">
        <f>
IF(ROUND(VALUE(SUBSTITUTE(連結実質赤字比率に係る赤字・黒字の構成分析!F$35,"▲", "-")), 2) &lt; 0, ABS(ROUND(VALUE(SUBSTITUTE(連結実質赤字比率に係る赤字・黒字の構成分析!F$35,"▲", "-")), 2)), NA())</f>
        <v>
#N/A</v>
      </c>
      <c r="C35" s="172">
        <f>
IF(ROUND(VALUE(SUBSTITUTE(連結実質赤字比率に係る赤字・黒字の構成分析!F$35,"▲", "-")), 2) &gt;= 0, ABS(ROUND(VALUE(SUBSTITUTE(連結実質赤字比率に係る赤字・黒字の構成分析!F$35,"▲", "-")), 2)), NA())</f>
        <v>
3.99</v>
      </c>
      <c r="D35" s="172" t="e">
        <f>
IF(ROUND(VALUE(SUBSTITUTE(連結実質赤字比率に係る赤字・黒字の構成分析!G$35,"▲", "-")), 2) &lt; 0, ABS(ROUND(VALUE(SUBSTITUTE(連結実質赤字比率に係る赤字・黒字の構成分析!G$35,"▲", "-")), 2)), NA())</f>
        <v>
#N/A</v>
      </c>
      <c r="E35" s="172">
        <f>
IF(ROUND(VALUE(SUBSTITUTE(連結実質赤字比率に係る赤字・黒字の構成分析!G$35,"▲", "-")), 2) &gt;= 0, ABS(ROUND(VALUE(SUBSTITUTE(連結実質赤字比率に係る赤字・黒字の構成分析!G$35,"▲", "-")), 2)), NA())</f>
        <v>
4.13</v>
      </c>
      <c r="F35" s="172" t="e">
        <f>
IF(ROUND(VALUE(SUBSTITUTE(連結実質赤字比率に係る赤字・黒字の構成分析!H$35,"▲", "-")), 2) &lt; 0, ABS(ROUND(VALUE(SUBSTITUTE(連結実質赤字比率に係る赤字・黒字の構成分析!H$35,"▲", "-")), 2)), NA())</f>
        <v>
#N/A</v>
      </c>
      <c r="G35" s="172">
        <f>
IF(ROUND(VALUE(SUBSTITUTE(連結実質赤字比率に係る赤字・黒字の構成分析!H$35,"▲", "-")), 2) &gt;= 0, ABS(ROUND(VALUE(SUBSTITUTE(連結実質赤字比率に係る赤字・黒字の構成分析!H$35,"▲", "-")), 2)), NA())</f>
        <v>
7.58</v>
      </c>
      <c r="H35" s="172" t="e">
        <f>
IF(ROUND(VALUE(SUBSTITUTE(連結実質赤字比率に係る赤字・黒字の構成分析!I$35,"▲", "-")), 2) &lt; 0, ABS(ROUND(VALUE(SUBSTITUTE(連結実質赤字比率に係る赤字・黒字の構成分析!I$35,"▲", "-")), 2)), NA())</f>
        <v>
#N/A</v>
      </c>
      <c r="I35" s="172">
        <f>
IF(ROUND(VALUE(SUBSTITUTE(連結実質赤字比率に係る赤字・黒字の構成分析!I$35,"▲", "-")), 2) &gt;= 0, ABS(ROUND(VALUE(SUBSTITUTE(連結実質赤字比率に係る赤字・黒字の構成分析!I$35,"▲", "-")), 2)), NA())</f>
        <v>
8.68</v>
      </c>
      <c r="J35" s="172" t="e">
        <f>
IF(ROUND(VALUE(SUBSTITUTE(連結実質赤字比率に係る赤字・黒字の構成分析!J$35,"▲", "-")), 2) &lt; 0, ABS(ROUND(VALUE(SUBSTITUTE(連結実質赤字比率に係る赤字・黒字の構成分析!J$35,"▲", "-")), 2)), NA())</f>
        <v>
#N/A</v>
      </c>
      <c r="K35" s="172">
        <f>
IF(ROUND(VALUE(SUBSTITUTE(連結実質赤字比率に係る赤字・黒字の構成分析!J$35,"▲", "-")), 2) &gt;= 0, ABS(ROUND(VALUE(SUBSTITUTE(連結実質赤字比率に係る赤字・黒字の構成分析!J$35,"▲", "-")), 2)), NA())</f>
        <v>
9.77</v>
      </c>
    </row>
    <row r="36" spans="1:16" x14ac:dyDescent="0.15">
      <c r="A36" s="172" t="str">
        <f>
IF(連結実質赤字比率に係る赤字・黒字の構成分析!C$34="",NA(),連結実質赤字比率に係る赤字・黒字の構成分析!C$34)</f>
        <v>
水道事業会計</v>
      </c>
      <c r="B36" s="172" t="e">
        <f>
IF(ROUND(VALUE(SUBSTITUTE(連結実質赤字比率に係る赤字・黒字の構成分析!F$34,"▲", "-")), 2) &lt; 0, ABS(ROUND(VALUE(SUBSTITUTE(連結実質赤字比率に係る赤字・黒字の構成分析!F$34,"▲", "-")), 2)), NA())</f>
        <v>
#N/A</v>
      </c>
      <c r="C36" s="172">
        <f>
IF(ROUND(VALUE(SUBSTITUTE(連結実質赤字比率に係る赤字・黒字の構成分析!F$34,"▲", "-")), 2) &gt;= 0, ABS(ROUND(VALUE(SUBSTITUTE(連結実質赤字比率に係る赤字・黒字の構成分析!F$34,"▲", "-")), 2)), NA())</f>
        <v>
12.64</v>
      </c>
      <c r="D36" s="172" t="e">
        <f>
IF(ROUND(VALUE(SUBSTITUTE(連結実質赤字比率に係る赤字・黒字の構成分析!G$34,"▲", "-")), 2) &lt; 0, ABS(ROUND(VALUE(SUBSTITUTE(連結実質赤字比率に係る赤字・黒字の構成分析!G$34,"▲", "-")), 2)), NA())</f>
        <v>
#N/A</v>
      </c>
      <c r="E36" s="172">
        <f>
IF(ROUND(VALUE(SUBSTITUTE(連結実質赤字比率に係る赤字・黒字の構成分析!G$34,"▲", "-")), 2) &gt;= 0, ABS(ROUND(VALUE(SUBSTITUTE(連結実質赤字比率に係る赤字・黒字の構成分析!G$34,"▲", "-")), 2)), NA())</f>
        <v>
12.95</v>
      </c>
      <c r="F36" s="172" t="e">
        <f>
IF(ROUND(VALUE(SUBSTITUTE(連結実質赤字比率に係る赤字・黒字の構成分析!H$34,"▲", "-")), 2) &lt; 0, ABS(ROUND(VALUE(SUBSTITUTE(連結実質赤字比率に係る赤字・黒字の構成分析!H$34,"▲", "-")), 2)), NA())</f>
        <v>
#N/A</v>
      </c>
      <c r="G36" s="172">
        <f>
IF(ROUND(VALUE(SUBSTITUTE(連結実質赤字比率に係る赤字・黒字の構成分析!H$34,"▲", "-")), 2) &gt;= 0, ABS(ROUND(VALUE(SUBSTITUTE(連結実質赤字比率に係る赤字・黒字の構成分析!H$34,"▲", "-")), 2)), NA())</f>
        <v>
13.48</v>
      </c>
      <c r="H36" s="172" t="e">
        <f>
IF(ROUND(VALUE(SUBSTITUTE(連結実質赤字比率に係る赤字・黒字の構成分析!I$34,"▲", "-")), 2) &lt; 0, ABS(ROUND(VALUE(SUBSTITUTE(連結実質赤字比率に係る赤字・黒字の構成分析!I$34,"▲", "-")), 2)), NA())</f>
        <v>
#N/A</v>
      </c>
      <c r="I36" s="172">
        <f>
IF(ROUND(VALUE(SUBSTITUTE(連結実質赤字比率に係る赤字・黒字の構成分析!I$34,"▲", "-")), 2) &gt;= 0, ABS(ROUND(VALUE(SUBSTITUTE(連結実質赤字比率に係る赤字・黒字の構成分析!I$34,"▲", "-")), 2)), NA())</f>
        <v>
13.23</v>
      </c>
      <c r="J36" s="172" t="e">
        <f>
IF(ROUND(VALUE(SUBSTITUTE(連結実質赤字比率に係る赤字・黒字の構成分析!J$34,"▲", "-")), 2) &lt; 0, ABS(ROUND(VALUE(SUBSTITUTE(連結実質赤字比率に係る赤字・黒字の構成分析!J$34,"▲", "-")), 2)), NA())</f>
        <v>
#N/A</v>
      </c>
      <c r="K36" s="172">
        <f>
IF(ROUND(VALUE(SUBSTITUTE(連結実質赤字比率に係る赤字・黒字の構成分析!J$34,"▲", "-")), 2) &gt;= 0, ABS(ROUND(VALUE(SUBSTITUTE(連結実質赤字比率に係る赤字・黒字の構成分析!J$34,"▲", "-")), 2)), NA())</f>
        <v>
12.67</v>
      </c>
    </row>
    <row r="39" spans="1:16" x14ac:dyDescent="0.15">
      <c r="A39" s="141" t="s">
        <v>
60</v>
      </c>
    </row>
    <row r="40" spans="1:16" x14ac:dyDescent="0.15">
      <c r="A40" s="173"/>
      <c r="B40" s="173" t="str">
        <f>
'実質公債費比率（分子）の構造'!K$44</f>
        <v>
H29</v>
      </c>
      <c r="C40" s="173"/>
      <c r="D40" s="173"/>
      <c r="E40" s="173" t="str">
        <f>
'実質公債費比率（分子）の構造'!L$44</f>
        <v>
H30</v>
      </c>
      <c r="F40" s="173"/>
      <c r="G40" s="173"/>
      <c r="H40" s="173" t="str">
        <f>
'実質公債費比率（分子）の構造'!M$44</f>
        <v>
R01</v>
      </c>
      <c r="I40" s="173"/>
      <c r="J40" s="173"/>
      <c r="K40" s="173" t="str">
        <f>
'実質公債費比率（分子）の構造'!N$44</f>
        <v>
R02</v>
      </c>
      <c r="L40" s="173"/>
      <c r="M40" s="173"/>
      <c r="N40" s="173" t="str">
        <f>
'実質公債費比率（分子）の構造'!O$44</f>
        <v>
R03</v>
      </c>
      <c r="O40" s="173"/>
      <c r="P40" s="173"/>
    </row>
    <row r="41" spans="1:16" x14ac:dyDescent="0.15">
      <c r="A41" s="173"/>
      <c r="B41" s="173" t="s">
        <v>
61</v>
      </c>
      <c r="C41" s="173"/>
      <c r="D41" s="173" t="s">
        <v>
62</v>
      </c>
      <c r="E41" s="173" t="s">
        <v>
61</v>
      </c>
      <c r="F41" s="173"/>
      <c r="G41" s="173" t="s">
        <v>
62</v>
      </c>
      <c r="H41" s="173" t="s">
        <v>
61</v>
      </c>
      <c r="I41" s="173"/>
      <c r="J41" s="173" t="s">
        <v>
62</v>
      </c>
      <c r="K41" s="173" t="s">
        <v>
61</v>
      </c>
      <c r="L41" s="173"/>
      <c r="M41" s="173" t="s">
        <v>
62</v>
      </c>
      <c r="N41" s="173" t="s">
        <v>
61</v>
      </c>
      <c r="O41" s="173"/>
      <c r="P41" s="173" t="s">
        <v>
62</v>
      </c>
    </row>
    <row r="42" spans="1:16" x14ac:dyDescent="0.15">
      <c r="A42" s="173" t="s">
        <v>
63</v>
      </c>
      <c r="B42" s="173"/>
      <c r="C42" s="173"/>
      <c r="D42" s="173">
        <f>
'実質公債費比率（分子）の構造'!K$52</f>
        <v>
2766</v>
      </c>
      <c r="E42" s="173"/>
      <c r="F42" s="173"/>
      <c r="G42" s="173">
        <f>
'実質公債費比率（分子）の構造'!L$52</f>
        <v>
2712</v>
      </c>
      <c r="H42" s="173"/>
      <c r="I42" s="173"/>
      <c r="J42" s="173">
        <f>
'実質公債費比率（分子）の構造'!M$52</f>
        <v>
2566</v>
      </c>
      <c r="K42" s="173"/>
      <c r="L42" s="173"/>
      <c r="M42" s="173">
        <f>
'実質公債費比率（分子）の構造'!N$52</f>
        <v>
2536</v>
      </c>
      <c r="N42" s="173"/>
      <c r="O42" s="173"/>
      <c r="P42" s="173">
        <f>
'実質公債費比率（分子）の構造'!O$52</f>
        <v>
2429</v>
      </c>
    </row>
    <row r="43" spans="1:16" x14ac:dyDescent="0.15">
      <c r="A43" s="173" t="s">
        <v>
64</v>
      </c>
      <c r="B43" s="173">
        <f>
'実質公債費比率（分子）の構造'!K$51</f>
        <v>
0</v>
      </c>
      <c r="C43" s="173"/>
      <c r="D43" s="173"/>
      <c r="E43" s="173">
        <f>
'実質公債費比率（分子）の構造'!L$51</f>
        <v>
0</v>
      </c>
      <c r="F43" s="173"/>
      <c r="G43" s="173"/>
      <c r="H43" s="173">
        <f>
'実質公債費比率（分子）の構造'!M$51</f>
        <v>
0</v>
      </c>
      <c r="I43" s="173"/>
      <c r="J43" s="173"/>
      <c r="K43" s="173">
        <f>
'実質公債費比率（分子）の構造'!N$51</f>
        <v>
0</v>
      </c>
      <c r="L43" s="173"/>
      <c r="M43" s="173"/>
      <c r="N43" s="173">
        <f>
'実質公債費比率（分子）の構造'!O$51</f>
        <v>
0</v>
      </c>
      <c r="O43" s="173"/>
      <c r="P43" s="173"/>
    </row>
    <row r="44" spans="1:16" x14ac:dyDescent="0.15">
      <c r="A44" s="173" t="s">
        <v>
65</v>
      </c>
      <c r="B44" s="173" t="str">
        <f>
'実質公債費比率（分子）の構造'!K$50</f>
        <v>
-</v>
      </c>
      <c r="C44" s="173"/>
      <c r="D44" s="173"/>
      <c r="E44" s="173" t="str">
        <f>
'実質公債費比率（分子）の構造'!L$50</f>
        <v>
-</v>
      </c>
      <c r="F44" s="173"/>
      <c r="G44" s="173"/>
      <c r="H44" s="173" t="str">
        <f>
'実質公債費比率（分子）の構造'!M$50</f>
        <v>
-</v>
      </c>
      <c r="I44" s="173"/>
      <c r="J44" s="173"/>
      <c r="K44" s="173" t="str">
        <f>
'実質公債費比率（分子）の構造'!N$50</f>
        <v>
-</v>
      </c>
      <c r="L44" s="173"/>
      <c r="M44" s="173"/>
      <c r="N44" s="173" t="str">
        <f>
'実質公債費比率（分子）の構造'!O$50</f>
        <v>
-</v>
      </c>
      <c r="O44" s="173"/>
      <c r="P44" s="173"/>
    </row>
    <row r="45" spans="1:16" x14ac:dyDescent="0.15">
      <c r="A45" s="173" t="s">
        <v>
66</v>
      </c>
      <c r="B45" s="173" t="str">
        <f>
'実質公債費比率（分子）の構造'!K$49</f>
        <v>
-</v>
      </c>
      <c r="C45" s="173"/>
      <c r="D45" s="173"/>
      <c r="E45" s="173" t="str">
        <f>
'実質公債費比率（分子）の構造'!L$49</f>
        <v>
-</v>
      </c>
      <c r="F45" s="173"/>
      <c r="G45" s="173"/>
      <c r="H45" s="173" t="str">
        <f>
'実質公債費比率（分子）の構造'!M$49</f>
        <v>
-</v>
      </c>
      <c r="I45" s="173"/>
      <c r="J45" s="173"/>
      <c r="K45" s="173" t="str">
        <f>
'実質公債費比率（分子）の構造'!N$49</f>
        <v>
-</v>
      </c>
      <c r="L45" s="173"/>
      <c r="M45" s="173"/>
      <c r="N45" s="173" t="str">
        <f>
'実質公債費比率（分子）の構造'!O$49</f>
        <v>
-</v>
      </c>
      <c r="O45" s="173"/>
      <c r="P45" s="173"/>
    </row>
    <row r="46" spans="1:16" x14ac:dyDescent="0.15">
      <c r="A46" s="173" t="s">
        <v>
67</v>
      </c>
      <c r="B46" s="173">
        <f>
'実質公債費比率（分子）の構造'!K$48</f>
        <v>
838</v>
      </c>
      <c r="C46" s="173"/>
      <c r="D46" s="173"/>
      <c r="E46" s="173">
        <f>
'実質公債費比率（分子）の構造'!L$48</f>
        <v>
765</v>
      </c>
      <c r="F46" s="173"/>
      <c r="G46" s="173"/>
      <c r="H46" s="173">
        <f>
'実質公債費比率（分子）の構造'!M$48</f>
        <v>
770</v>
      </c>
      <c r="I46" s="173"/>
      <c r="J46" s="173"/>
      <c r="K46" s="173">
        <f>
'実質公債費比率（分子）の構造'!N$48</f>
        <v>
778</v>
      </c>
      <c r="L46" s="173"/>
      <c r="M46" s="173"/>
      <c r="N46" s="173">
        <f>
'実質公債費比率（分子）の構造'!O$48</f>
        <v>
693</v>
      </c>
      <c r="O46" s="173"/>
      <c r="P46" s="173"/>
    </row>
    <row r="47" spans="1:16" x14ac:dyDescent="0.15">
      <c r="A47" s="173" t="s">
        <v>
68</v>
      </c>
      <c r="B47" s="173">
        <f>
'実質公債費比率（分子）の構造'!K$47</f>
        <v>
17</v>
      </c>
      <c r="C47" s="173"/>
      <c r="D47" s="173"/>
      <c r="E47" s="173">
        <f>
'実質公債費比率（分子）の構造'!L$47</f>
        <v>
10</v>
      </c>
      <c r="F47" s="173"/>
      <c r="G47" s="173"/>
      <c r="H47" s="173">
        <f>
'実質公債費比率（分子）の構造'!M$47</f>
        <v>
3</v>
      </c>
      <c r="I47" s="173"/>
      <c r="J47" s="173"/>
      <c r="K47" s="173" t="str">
        <f>
'実質公債費比率（分子）の構造'!N$47</f>
        <v>
-</v>
      </c>
      <c r="L47" s="173"/>
      <c r="M47" s="173"/>
      <c r="N47" s="173" t="str">
        <f>
'実質公債費比率（分子）の構造'!O$47</f>
        <v>
-</v>
      </c>
      <c r="O47" s="173"/>
      <c r="P47" s="173"/>
    </row>
    <row r="48" spans="1:16" x14ac:dyDescent="0.15">
      <c r="A48" s="173" t="s">
        <v>
69</v>
      </c>
      <c r="B48" s="173" t="str">
        <f>
'実質公債費比率（分子）の構造'!K$46</f>
        <v>
-</v>
      </c>
      <c r="C48" s="173"/>
      <c r="D48" s="173"/>
      <c r="E48" s="173" t="str">
        <f>
'実質公債費比率（分子）の構造'!L$46</f>
        <v>
-</v>
      </c>
      <c r="F48" s="173"/>
      <c r="G48" s="173"/>
      <c r="H48" s="173" t="str">
        <f>
'実質公債費比率（分子）の構造'!M$46</f>
        <v>
-</v>
      </c>
      <c r="I48" s="173"/>
      <c r="J48" s="173"/>
      <c r="K48" s="173" t="str">
        <f>
'実質公債費比率（分子）の構造'!N$46</f>
        <v>
-</v>
      </c>
      <c r="L48" s="173"/>
      <c r="M48" s="173"/>
      <c r="N48" s="173" t="str">
        <f>
'実質公債費比率（分子）の構造'!O$46</f>
        <v>
-</v>
      </c>
      <c r="O48" s="173"/>
      <c r="P48" s="173"/>
    </row>
    <row r="49" spans="1:16" x14ac:dyDescent="0.15">
      <c r="A49" s="173" t="s">
        <v>
70</v>
      </c>
      <c r="B49" s="173">
        <f>
'実質公債費比率（分子）の構造'!K$45</f>
        <v>
2156</v>
      </c>
      <c r="C49" s="173"/>
      <c r="D49" s="173"/>
      <c r="E49" s="173">
        <f>
'実質公債費比率（分子）の構造'!L$45</f>
        <v>
2113</v>
      </c>
      <c r="F49" s="173"/>
      <c r="G49" s="173"/>
      <c r="H49" s="173">
        <f>
'実質公債費比率（分子）の構造'!M$45</f>
        <v>
2091</v>
      </c>
      <c r="I49" s="173"/>
      <c r="J49" s="173"/>
      <c r="K49" s="173">
        <f>
'実質公債費比率（分子）の構造'!N$45</f>
        <v>
2162</v>
      </c>
      <c r="L49" s="173"/>
      <c r="M49" s="173"/>
      <c r="N49" s="173">
        <f>
'実質公債費比率（分子）の構造'!O$45</f>
        <v>
2248</v>
      </c>
      <c r="O49" s="173"/>
      <c r="P49" s="173"/>
    </row>
    <row r="50" spans="1:16" x14ac:dyDescent="0.15">
      <c r="A50" s="173" t="s">
        <v>
71</v>
      </c>
      <c r="B50" s="173" t="e">
        <f>
NA()</f>
        <v>
#N/A</v>
      </c>
      <c r="C50" s="173">
        <f>
IF(ISNUMBER('実質公債費比率（分子）の構造'!K$53),'実質公債費比率（分子）の構造'!K$53,NA())</f>
        <v>
245</v>
      </c>
      <c r="D50" s="173" t="e">
        <f>
NA()</f>
        <v>
#N/A</v>
      </c>
      <c r="E50" s="173" t="e">
        <f>
NA()</f>
        <v>
#N/A</v>
      </c>
      <c r="F50" s="173">
        <f>
IF(ISNUMBER('実質公債費比率（分子）の構造'!L$53),'実質公債費比率（分子）の構造'!L$53,NA())</f>
        <v>
176</v>
      </c>
      <c r="G50" s="173" t="e">
        <f>
NA()</f>
        <v>
#N/A</v>
      </c>
      <c r="H50" s="173" t="e">
        <f>
NA()</f>
        <v>
#N/A</v>
      </c>
      <c r="I50" s="173">
        <f>
IF(ISNUMBER('実質公債費比率（分子）の構造'!M$53),'実質公債費比率（分子）の構造'!M$53,NA())</f>
        <v>
298</v>
      </c>
      <c r="J50" s="173" t="e">
        <f>
NA()</f>
        <v>
#N/A</v>
      </c>
      <c r="K50" s="173" t="e">
        <f>
NA()</f>
        <v>
#N/A</v>
      </c>
      <c r="L50" s="173">
        <f>
IF(ISNUMBER('実質公債費比率（分子）の構造'!N$53),'実質公債費比率（分子）の構造'!N$53,NA())</f>
        <v>
404</v>
      </c>
      <c r="M50" s="173" t="e">
        <f>
NA()</f>
        <v>
#N/A</v>
      </c>
      <c r="N50" s="173" t="e">
        <f>
NA()</f>
        <v>
#N/A</v>
      </c>
      <c r="O50" s="173">
        <f>
IF(ISNUMBER('実質公債費比率（分子）の構造'!O$53),'実質公債費比率（分子）の構造'!O$53,NA())</f>
        <v>
512</v>
      </c>
      <c r="P50" s="173" t="e">
        <f>
NA()</f>
        <v>
#N/A</v>
      </c>
    </row>
    <row r="53" spans="1:16" x14ac:dyDescent="0.15">
      <c r="A53" s="141" t="s">
        <v>
72</v>
      </c>
    </row>
    <row r="54" spans="1:16" x14ac:dyDescent="0.15">
      <c r="A54" s="172"/>
      <c r="B54" s="172" t="str">
        <f>
'将来負担比率（分子）の構造'!I$40</f>
        <v>
H29</v>
      </c>
      <c r="C54" s="172"/>
      <c r="D54" s="172"/>
      <c r="E54" s="172" t="str">
        <f>
'将来負担比率（分子）の構造'!J$40</f>
        <v>
H30</v>
      </c>
      <c r="F54" s="172"/>
      <c r="G54" s="172"/>
      <c r="H54" s="172" t="str">
        <f>
'将来負担比率（分子）の構造'!K$40</f>
        <v>
R01</v>
      </c>
      <c r="I54" s="172"/>
      <c r="J54" s="172"/>
      <c r="K54" s="172" t="str">
        <f>
'将来負担比率（分子）の構造'!L$40</f>
        <v>
R02</v>
      </c>
      <c r="L54" s="172"/>
      <c r="M54" s="172"/>
      <c r="N54" s="172" t="str">
        <f>
'将来負担比率（分子）の構造'!M$40</f>
        <v>
R03</v>
      </c>
      <c r="O54" s="172"/>
      <c r="P54" s="172"/>
    </row>
    <row r="55" spans="1:16" x14ac:dyDescent="0.15">
      <c r="A55" s="172"/>
      <c r="B55" s="172" t="s">
        <v>
73</v>
      </c>
      <c r="C55" s="172"/>
      <c r="D55" s="172" t="s">
        <v>
74</v>
      </c>
      <c r="E55" s="172" t="s">
        <v>
73</v>
      </c>
      <c r="F55" s="172"/>
      <c r="G55" s="172" t="s">
        <v>
74</v>
      </c>
      <c r="H55" s="172" t="s">
        <v>
73</v>
      </c>
      <c r="I55" s="172"/>
      <c r="J55" s="172" t="s">
        <v>
74</v>
      </c>
      <c r="K55" s="172" t="s">
        <v>
73</v>
      </c>
      <c r="L55" s="172"/>
      <c r="M55" s="172" t="s">
        <v>
74</v>
      </c>
      <c r="N55" s="172" t="s">
        <v>
73</v>
      </c>
      <c r="O55" s="172"/>
      <c r="P55" s="172" t="s">
        <v>
74</v>
      </c>
    </row>
    <row r="56" spans="1:16" x14ac:dyDescent="0.15">
      <c r="A56" s="172" t="s">
        <v>
43</v>
      </c>
      <c r="B56" s="172"/>
      <c r="C56" s="172"/>
      <c r="D56" s="172">
        <f>
'将来負担比率（分子）の構造'!I$52</f>
        <v>
22751</v>
      </c>
      <c r="E56" s="172"/>
      <c r="F56" s="172"/>
      <c r="G56" s="172">
        <f>
'将来負担比率（分子）の構造'!J$52</f>
        <v>
22228</v>
      </c>
      <c r="H56" s="172"/>
      <c r="I56" s="172"/>
      <c r="J56" s="172">
        <f>
'将来負担比率（分子）の構造'!K$52</f>
        <v>
21832</v>
      </c>
      <c r="K56" s="172"/>
      <c r="L56" s="172"/>
      <c r="M56" s="172">
        <f>
'将来負担比率（分子）の構造'!L$52</f>
        <v>
21292</v>
      </c>
      <c r="N56" s="172"/>
      <c r="O56" s="172"/>
      <c r="P56" s="172">
        <f>
'将来負担比率（分子）の構造'!M$52</f>
        <v>
21224</v>
      </c>
    </row>
    <row r="57" spans="1:16" x14ac:dyDescent="0.15">
      <c r="A57" s="172" t="s">
        <v>
42</v>
      </c>
      <c r="B57" s="172"/>
      <c r="C57" s="172"/>
      <c r="D57" s="172">
        <f>
'将来負担比率（分子）の構造'!I$51</f>
        <v>
1773</v>
      </c>
      <c r="E57" s="172"/>
      <c r="F57" s="172"/>
      <c r="G57" s="172">
        <f>
'将来負担比率（分子）の構造'!J$51</f>
        <v>
1691</v>
      </c>
      <c r="H57" s="172"/>
      <c r="I57" s="172"/>
      <c r="J57" s="172">
        <f>
'将来負担比率（分子）の構造'!K$51</f>
        <v>
1644</v>
      </c>
      <c r="K57" s="172"/>
      <c r="L57" s="172"/>
      <c r="M57" s="172">
        <f>
'将来負担比率（分子）の構造'!L$51</f>
        <v>
1564</v>
      </c>
      <c r="N57" s="172"/>
      <c r="O57" s="172"/>
      <c r="P57" s="172">
        <f>
'将来負担比率（分子）の構造'!M$51</f>
        <v>
1383</v>
      </c>
    </row>
    <row r="58" spans="1:16" x14ac:dyDescent="0.15">
      <c r="A58" s="172" t="s">
        <v>
41</v>
      </c>
      <c r="B58" s="172"/>
      <c r="C58" s="172"/>
      <c r="D58" s="172">
        <f>
'将来負担比率（分子）の構造'!I$50</f>
        <v>
18053</v>
      </c>
      <c r="E58" s="172"/>
      <c r="F58" s="172"/>
      <c r="G58" s="172">
        <f>
'将来負担比率（分子）の構造'!J$50</f>
        <v>
17288</v>
      </c>
      <c r="H58" s="172"/>
      <c r="I58" s="172"/>
      <c r="J58" s="172">
        <f>
'将来負担比率（分子）の構造'!K$50</f>
        <v>
16438</v>
      </c>
      <c r="K58" s="172"/>
      <c r="L58" s="172"/>
      <c r="M58" s="172">
        <f>
'将来負担比率（分子）の構造'!L$50</f>
        <v>
15236</v>
      </c>
      <c r="N58" s="172"/>
      <c r="O58" s="172"/>
      <c r="P58" s="172">
        <f>
'将来負担比率（分子）の構造'!M$50</f>
        <v>
16488</v>
      </c>
    </row>
    <row r="59" spans="1:16" x14ac:dyDescent="0.15">
      <c r="A59" s="172" t="s">
        <v>
39</v>
      </c>
      <c r="B59" s="172" t="str">
        <f>
'将来負担比率（分子）の構造'!I$49</f>
        <v>
-</v>
      </c>
      <c r="C59" s="172"/>
      <c r="D59" s="172"/>
      <c r="E59" s="172" t="str">
        <f>
'将来負担比率（分子）の構造'!J$49</f>
        <v>
-</v>
      </c>
      <c r="F59" s="172"/>
      <c r="G59" s="172"/>
      <c r="H59" s="172" t="str">
        <f>
'将来負担比率（分子）の構造'!K$49</f>
        <v>
-</v>
      </c>
      <c r="I59" s="172"/>
      <c r="J59" s="172"/>
      <c r="K59" s="172" t="str">
        <f>
'将来負担比率（分子）の構造'!L$49</f>
        <v>
-</v>
      </c>
      <c r="L59" s="172"/>
      <c r="M59" s="172"/>
      <c r="N59" s="172" t="str">
        <f>
'将来負担比率（分子）の構造'!M$49</f>
        <v>
-</v>
      </c>
      <c r="O59" s="172"/>
      <c r="P59" s="172"/>
    </row>
    <row r="60" spans="1:16" x14ac:dyDescent="0.15">
      <c r="A60" s="172" t="s">
        <v>
38</v>
      </c>
      <c r="B60" s="172" t="str">
        <f>
'将来負担比率（分子）の構造'!I$48</f>
        <v>
-</v>
      </c>
      <c r="C60" s="172"/>
      <c r="D60" s="172"/>
      <c r="E60" s="172" t="str">
        <f>
'将来負担比率（分子）の構造'!J$48</f>
        <v>
-</v>
      </c>
      <c r="F60" s="172"/>
      <c r="G60" s="172"/>
      <c r="H60" s="172" t="str">
        <f>
'将来負担比率（分子）の構造'!K$48</f>
        <v>
-</v>
      </c>
      <c r="I60" s="172"/>
      <c r="J60" s="172"/>
      <c r="K60" s="172" t="str">
        <f>
'将来負担比率（分子）の構造'!L$48</f>
        <v>
-</v>
      </c>
      <c r="L60" s="172"/>
      <c r="M60" s="172"/>
      <c r="N60" s="172" t="str">
        <f>
'将来負担比率（分子）の構造'!M$48</f>
        <v>
-</v>
      </c>
      <c r="O60" s="172"/>
      <c r="P60" s="172"/>
    </row>
    <row r="61" spans="1:16" x14ac:dyDescent="0.15">
      <c r="A61" s="172" t="s">
        <v>
36</v>
      </c>
      <c r="B61" s="172" t="str">
        <f>
'将来負担比率（分子）の構造'!I$46</f>
        <v>
-</v>
      </c>
      <c r="C61" s="172"/>
      <c r="D61" s="172"/>
      <c r="E61" s="172">
        <f>
'将来負担比率（分子）の構造'!J$46</f>
        <v>
2</v>
      </c>
      <c r="F61" s="172"/>
      <c r="G61" s="172"/>
      <c r="H61" s="172">
        <f>
'将来負担比率（分子）の構造'!K$46</f>
        <v>
6</v>
      </c>
      <c r="I61" s="172"/>
      <c r="J61" s="172"/>
      <c r="K61" s="172" t="str">
        <f>
'将来負担比率（分子）の構造'!L$46</f>
        <v>
-</v>
      </c>
      <c r="L61" s="172"/>
      <c r="M61" s="172"/>
      <c r="N61" s="172" t="str">
        <f>
'将来負担比率（分子）の構造'!M$46</f>
        <v>
-</v>
      </c>
      <c r="O61" s="172"/>
      <c r="P61" s="172"/>
    </row>
    <row r="62" spans="1:16" x14ac:dyDescent="0.15">
      <c r="A62" s="172" t="s">
        <v>
35</v>
      </c>
      <c r="B62" s="172">
        <f>
'将来負担比率（分子）の構造'!I$45</f>
        <v>
5995</v>
      </c>
      <c r="C62" s="172"/>
      <c r="D62" s="172"/>
      <c r="E62" s="172">
        <f>
'将来負担比率（分子）の構造'!J$45</f>
        <v>
5841</v>
      </c>
      <c r="F62" s="172"/>
      <c r="G62" s="172"/>
      <c r="H62" s="172">
        <f>
'将来負担比率（分子）の構造'!K$45</f>
        <v>
5876</v>
      </c>
      <c r="I62" s="172"/>
      <c r="J62" s="172"/>
      <c r="K62" s="172">
        <f>
'将来負担比率（分子）の構造'!L$45</f>
        <v>
5854</v>
      </c>
      <c r="L62" s="172"/>
      <c r="M62" s="172"/>
      <c r="N62" s="172">
        <f>
'将来負担比率（分子）の構造'!M$45</f>
        <v>
5810</v>
      </c>
      <c r="O62" s="172"/>
      <c r="P62" s="172"/>
    </row>
    <row r="63" spans="1:16" x14ac:dyDescent="0.15">
      <c r="A63" s="172" t="s">
        <v>
34</v>
      </c>
      <c r="B63" s="172" t="str">
        <f>
'将来負担比率（分子）の構造'!I$44</f>
        <v>
-</v>
      </c>
      <c r="C63" s="172"/>
      <c r="D63" s="172"/>
      <c r="E63" s="172" t="str">
        <f>
'将来負担比率（分子）の構造'!J$44</f>
        <v>
-</v>
      </c>
      <c r="F63" s="172"/>
      <c r="G63" s="172"/>
      <c r="H63" s="172" t="str">
        <f>
'将来負担比率（分子）の構造'!K$44</f>
        <v>
-</v>
      </c>
      <c r="I63" s="172"/>
      <c r="J63" s="172"/>
      <c r="K63" s="172" t="str">
        <f>
'将来負担比率（分子）の構造'!L$44</f>
        <v>
-</v>
      </c>
      <c r="L63" s="172"/>
      <c r="M63" s="172"/>
      <c r="N63" s="172" t="str">
        <f>
'将来負担比率（分子）の構造'!M$44</f>
        <v>
-</v>
      </c>
      <c r="O63" s="172"/>
      <c r="P63" s="172"/>
    </row>
    <row r="64" spans="1:16" x14ac:dyDescent="0.15">
      <c r="A64" s="172" t="s">
        <v>
33</v>
      </c>
      <c r="B64" s="172">
        <f>
'将来負担比率（分子）の構造'!I$43</f>
        <v>
8566</v>
      </c>
      <c r="C64" s="172"/>
      <c r="D64" s="172"/>
      <c r="E64" s="172">
        <f>
'将来負担比率（分子）の構造'!J$43</f>
        <v>
8188</v>
      </c>
      <c r="F64" s="172"/>
      <c r="G64" s="172"/>
      <c r="H64" s="172">
        <f>
'将来負担比率（分子）の構造'!K$43</f>
        <v>
7974</v>
      </c>
      <c r="I64" s="172"/>
      <c r="J64" s="172"/>
      <c r="K64" s="172">
        <f>
'将来負担比率（分子）の構造'!L$43</f>
        <v>
8125</v>
      </c>
      <c r="L64" s="172"/>
      <c r="M64" s="172"/>
      <c r="N64" s="172">
        <f>
'将来負担比率（分子）の構造'!M$43</f>
        <v>
7856</v>
      </c>
      <c r="O64" s="172"/>
      <c r="P64" s="172"/>
    </row>
    <row r="65" spans="1:16" x14ac:dyDescent="0.15">
      <c r="A65" s="172" t="s">
        <v>
32</v>
      </c>
      <c r="B65" s="172" t="str">
        <f>
'将来負担比率（分子）の構造'!I$42</f>
        <v>
-</v>
      </c>
      <c r="C65" s="172"/>
      <c r="D65" s="172"/>
      <c r="E65" s="172" t="str">
        <f>
'将来負担比率（分子）の構造'!J$42</f>
        <v>
-</v>
      </c>
      <c r="F65" s="172"/>
      <c r="G65" s="172"/>
      <c r="H65" s="172" t="str">
        <f>
'将来負担比率（分子）の構造'!K$42</f>
        <v>
-</v>
      </c>
      <c r="I65" s="172"/>
      <c r="J65" s="172"/>
      <c r="K65" s="172" t="str">
        <f>
'将来負担比率（分子）の構造'!L$42</f>
        <v>
-</v>
      </c>
      <c r="L65" s="172"/>
      <c r="M65" s="172"/>
      <c r="N65" s="172" t="str">
        <f>
'将来負担比率（分子）の構造'!M$42</f>
        <v>
-</v>
      </c>
      <c r="O65" s="172"/>
      <c r="P65" s="172"/>
    </row>
    <row r="66" spans="1:16" x14ac:dyDescent="0.15">
      <c r="A66" s="172" t="s">
        <v>
31</v>
      </c>
      <c r="B66" s="172">
        <f>
'将来負担比率（分子）の構造'!I$41</f>
        <v>
19262</v>
      </c>
      <c r="C66" s="172"/>
      <c r="D66" s="172"/>
      <c r="E66" s="172">
        <f>
'将来負担比率（分子）の構造'!J$41</f>
        <v>
18682</v>
      </c>
      <c r="F66" s="172"/>
      <c r="G66" s="172"/>
      <c r="H66" s="172">
        <f>
'将来負担比率（分子）の構造'!K$41</f>
        <v>
18500</v>
      </c>
      <c r="I66" s="172"/>
      <c r="J66" s="172"/>
      <c r="K66" s="172">
        <f>
'将来負担比率（分子）の構造'!L$41</f>
        <v>
18341</v>
      </c>
      <c r="L66" s="172"/>
      <c r="M66" s="172"/>
      <c r="N66" s="172">
        <f>
'将来負担比率（分子）の構造'!M$41</f>
        <v>
18182</v>
      </c>
      <c r="O66" s="172"/>
      <c r="P66" s="172"/>
    </row>
    <row r="67" spans="1:16" x14ac:dyDescent="0.15">
      <c r="A67" s="172" t="s">
        <v>
75</v>
      </c>
      <c r="B67" s="172" t="e">
        <f>
NA()</f>
        <v>
#N/A</v>
      </c>
      <c r="C67" s="172">
        <f>
IF(ISNUMBER('将来負担比率（分子）の構造'!I$53), IF('将来負担比率（分子）の構造'!I$53 &lt; 0, 0, '将来負担比率（分子）の構造'!I$53), NA())</f>
        <v>
0</v>
      </c>
      <c r="D67" s="172" t="e">
        <f>
NA()</f>
        <v>
#N/A</v>
      </c>
      <c r="E67" s="172" t="e">
        <f>
NA()</f>
        <v>
#N/A</v>
      </c>
      <c r="F67" s="172">
        <f>
IF(ISNUMBER('将来負担比率（分子）の構造'!J$53), IF('将来負担比率（分子）の構造'!J$53 &lt; 0, 0, '将来負担比率（分子）の構造'!J$53), NA())</f>
        <v>
0</v>
      </c>
      <c r="G67" s="172" t="e">
        <f>
NA()</f>
        <v>
#N/A</v>
      </c>
      <c r="H67" s="172" t="e">
        <f>
NA()</f>
        <v>
#N/A</v>
      </c>
      <c r="I67" s="172">
        <f>
IF(ISNUMBER('将来負担比率（分子）の構造'!K$53), IF('将来負担比率（分子）の構造'!K$53 &lt; 0, 0, '将来負担比率（分子）の構造'!K$53), NA())</f>
        <v>
0</v>
      </c>
      <c r="J67" s="172" t="e">
        <f>
NA()</f>
        <v>
#N/A</v>
      </c>
      <c r="K67" s="172" t="e">
        <f>
NA()</f>
        <v>
#N/A</v>
      </c>
      <c r="L67" s="172">
        <f>
IF(ISNUMBER('将来負担比率（分子）の構造'!L$53), IF('将来負担比率（分子）の構造'!L$53 &lt; 0, 0, '将来負担比率（分子）の構造'!L$53), NA())</f>
        <v>
0</v>
      </c>
      <c r="M67" s="172" t="e">
        <f>
NA()</f>
        <v>
#N/A</v>
      </c>
      <c r="N67" s="172" t="e">
        <f>
NA()</f>
        <v>
#N/A</v>
      </c>
      <c r="O67" s="172">
        <f>
IF(ISNUMBER('将来負担比率（分子）の構造'!M$53), IF('将来負担比率（分子）の構造'!M$53 &lt; 0, 0, '将来負担比率（分子）の構造'!M$53), NA())</f>
        <v>
0</v>
      </c>
      <c r="P67" s="172" t="e">
        <f>
NA()</f>
        <v>
#N/A</v>
      </c>
    </row>
    <row r="70" spans="1:16" x14ac:dyDescent="0.15">
      <c r="A70" s="174" t="s">
        <v>
76</v>
      </c>
      <c r="B70" s="174"/>
      <c r="C70" s="174"/>
      <c r="D70" s="174"/>
      <c r="E70" s="174"/>
      <c r="F70" s="174"/>
    </row>
    <row r="71" spans="1:16" x14ac:dyDescent="0.15">
      <c r="A71" s="175"/>
      <c r="B71" s="175" t="str">
        <f>
基金残高に係る経年分析!F54</f>
        <v>
R01</v>
      </c>
      <c r="C71" s="175" t="str">
        <f>
基金残高に係る経年分析!G54</f>
        <v>
R02</v>
      </c>
      <c r="D71" s="175" t="str">
        <f>
基金残高に係る経年分析!H54</f>
        <v>
R03</v>
      </c>
    </row>
    <row r="72" spans="1:16" x14ac:dyDescent="0.15">
      <c r="A72" s="175" t="s">
        <v>
77</v>
      </c>
      <c r="B72" s="176">
        <f>
基金残高に係る経年分析!F55</f>
        <v>
4116</v>
      </c>
      <c r="C72" s="176">
        <f>
基金残高に係る経年分析!G55</f>
        <v>
4675</v>
      </c>
      <c r="D72" s="176">
        <f>
基金残高に係る経年分析!H55</f>
        <v>
5578</v>
      </c>
    </row>
    <row r="73" spans="1:16" x14ac:dyDescent="0.15">
      <c r="A73" s="175" t="s">
        <v>
78</v>
      </c>
      <c r="B73" s="176">
        <f>
基金残高に係る経年分析!F56</f>
        <v>
7989</v>
      </c>
      <c r="C73" s="176">
        <f>
基金残高に係る経年分析!G56</f>
        <v>
7706</v>
      </c>
      <c r="D73" s="176">
        <f>
基金残高に係る経年分析!H56</f>
        <v>
7911</v>
      </c>
    </row>
    <row r="74" spans="1:16" x14ac:dyDescent="0.15">
      <c r="A74" s="175" t="s">
        <v>
79</v>
      </c>
      <c r="B74" s="176">
        <f>
基金残高に係る経年分析!F57</f>
        <v>
4956</v>
      </c>
      <c r="C74" s="176">
        <f>
基金残高に係る経年分析!G57</f>
        <v>
4851</v>
      </c>
      <c r="D74" s="176">
        <f>
基金残高に係る経年分析!H57</f>
        <v>
4876</v>
      </c>
    </row>
  </sheetData>
  <sheetProtection algorithmName="SHA-512" hashValue="Gbq3r1ZH6kkOuBwySGRFCxoYcyiuX6QxE72WqpI4UaK2XvMQlkoWn7WcTNNr2AB2Nix4zWErYuJ0h00XoGkjtA==" saltValue="xcW7/d4c6qDHL72vVzOZbA=="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election activeCell="AD19" sqref="AD19:AK1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
215</v>
      </c>
      <c r="DI1" s="746"/>
      <c r="DJ1" s="746"/>
      <c r="DK1" s="746"/>
      <c r="DL1" s="746"/>
      <c r="DM1" s="746"/>
      <c r="DN1" s="747"/>
      <c r="DO1" s="212"/>
      <c r="DP1" s="745" t="s">
        <v>
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
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
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
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
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
1</v>
      </c>
      <c r="C4" s="688"/>
      <c r="D4" s="688"/>
      <c r="E4" s="688"/>
      <c r="F4" s="688"/>
      <c r="G4" s="688"/>
      <c r="H4" s="688"/>
      <c r="I4" s="688"/>
      <c r="J4" s="688"/>
      <c r="K4" s="688"/>
      <c r="L4" s="688"/>
      <c r="M4" s="688"/>
      <c r="N4" s="688"/>
      <c r="O4" s="688"/>
      <c r="P4" s="688"/>
      <c r="Q4" s="689"/>
      <c r="R4" s="687" t="s">
        <v>
221</v>
      </c>
      <c r="S4" s="688"/>
      <c r="T4" s="688"/>
      <c r="U4" s="688"/>
      <c r="V4" s="688"/>
      <c r="W4" s="688"/>
      <c r="X4" s="688"/>
      <c r="Y4" s="689"/>
      <c r="Z4" s="687" t="s">
        <v>
222</v>
      </c>
      <c r="AA4" s="688"/>
      <c r="AB4" s="688"/>
      <c r="AC4" s="689"/>
      <c r="AD4" s="687" t="s">
        <v>
223</v>
      </c>
      <c r="AE4" s="688"/>
      <c r="AF4" s="688"/>
      <c r="AG4" s="688"/>
      <c r="AH4" s="688"/>
      <c r="AI4" s="688"/>
      <c r="AJ4" s="688"/>
      <c r="AK4" s="689"/>
      <c r="AL4" s="687" t="s">
        <v>
222</v>
      </c>
      <c r="AM4" s="688"/>
      <c r="AN4" s="688"/>
      <c r="AO4" s="689"/>
      <c r="AP4" s="748" t="s">
        <v>
224</v>
      </c>
      <c r="AQ4" s="748"/>
      <c r="AR4" s="748"/>
      <c r="AS4" s="748"/>
      <c r="AT4" s="748"/>
      <c r="AU4" s="748"/>
      <c r="AV4" s="748"/>
      <c r="AW4" s="748"/>
      <c r="AX4" s="748"/>
      <c r="AY4" s="748"/>
      <c r="AZ4" s="748"/>
      <c r="BA4" s="748"/>
      <c r="BB4" s="748"/>
      <c r="BC4" s="748"/>
      <c r="BD4" s="748"/>
      <c r="BE4" s="748"/>
      <c r="BF4" s="748"/>
      <c r="BG4" s="748" t="s">
        <v>
225</v>
      </c>
      <c r="BH4" s="748"/>
      <c r="BI4" s="748"/>
      <c r="BJ4" s="748"/>
      <c r="BK4" s="748"/>
      <c r="BL4" s="748"/>
      <c r="BM4" s="748"/>
      <c r="BN4" s="748"/>
      <c r="BO4" s="748" t="s">
        <v>
222</v>
      </c>
      <c r="BP4" s="748"/>
      <c r="BQ4" s="748"/>
      <c r="BR4" s="748"/>
      <c r="BS4" s="748" t="s">
        <v>
226</v>
      </c>
      <c r="BT4" s="748"/>
      <c r="BU4" s="748"/>
      <c r="BV4" s="748"/>
      <c r="BW4" s="748"/>
      <c r="BX4" s="748"/>
      <c r="BY4" s="748"/>
      <c r="BZ4" s="748"/>
      <c r="CA4" s="748"/>
      <c r="CB4" s="748"/>
      <c r="CD4" s="730" t="s">
        <v>
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
228</v>
      </c>
      <c r="C5" s="696"/>
      <c r="D5" s="696"/>
      <c r="E5" s="696"/>
      <c r="F5" s="696"/>
      <c r="G5" s="696"/>
      <c r="H5" s="696"/>
      <c r="I5" s="696"/>
      <c r="J5" s="696"/>
      <c r="K5" s="696"/>
      <c r="L5" s="696"/>
      <c r="M5" s="696"/>
      <c r="N5" s="696"/>
      <c r="O5" s="696"/>
      <c r="P5" s="696"/>
      <c r="Q5" s="697"/>
      <c r="R5" s="681">
        <v>
5225895</v>
      </c>
      <c r="S5" s="682"/>
      <c r="T5" s="682"/>
      <c r="U5" s="682"/>
      <c r="V5" s="682"/>
      <c r="W5" s="682"/>
      <c r="X5" s="682"/>
      <c r="Y5" s="725"/>
      <c r="Z5" s="743">
        <v>
18.7</v>
      </c>
      <c r="AA5" s="743"/>
      <c r="AB5" s="743"/>
      <c r="AC5" s="743"/>
      <c r="AD5" s="744">
        <v>
5062067</v>
      </c>
      <c r="AE5" s="744"/>
      <c r="AF5" s="744"/>
      <c r="AG5" s="744"/>
      <c r="AH5" s="744"/>
      <c r="AI5" s="744"/>
      <c r="AJ5" s="744"/>
      <c r="AK5" s="744"/>
      <c r="AL5" s="726">
        <v>
33.1</v>
      </c>
      <c r="AM5" s="700"/>
      <c r="AN5" s="700"/>
      <c r="AO5" s="727"/>
      <c r="AP5" s="695" t="s">
        <v>
229</v>
      </c>
      <c r="AQ5" s="696"/>
      <c r="AR5" s="696"/>
      <c r="AS5" s="696"/>
      <c r="AT5" s="696"/>
      <c r="AU5" s="696"/>
      <c r="AV5" s="696"/>
      <c r="AW5" s="696"/>
      <c r="AX5" s="696"/>
      <c r="AY5" s="696"/>
      <c r="AZ5" s="696"/>
      <c r="BA5" s="696"/>
      <c r="BB5" s="696"/>
      <c r="BC5" s="696"/>
      <c r="BD5" s="696"/>
      <c r="BE5" s="696"/>
      <c r="BF5" s="697"/>
      <c r="BG5" s="628">
        <v>
5047869</v>
      </c>
      <c r="BH5" s="629"/>
      <c r="BI5" s="629"/>
      <c r="BJ5" s="629"/>
      <c r="BK5" s="629"/>
      <c r="BL5" s="629"/>
      <c r="BM5" s="629"/>
      <c r="BN5" s="630"/>
      <c r="BO5" s="655">
        <v>
96.6</v>
      </c>
      <c r="BP5" s="655"/>
      <c r="BQ5" s="655"/>
      <c r="BR5" s="655"/>
      <c r="BS5" s="656">
        <v>
31287</v>
      </c>
      <c r="BT5" s="656"/>
      <c r="BU5" s="656"/>
      <c r="BV5" s="656"/>
      <c r="BW5" s="656"/>
      <c r="BX5" s="656"/>
      <c r="BY5" s="656"/>
      <c r="BZ5" s="656"/>
      <c r="CA5" s="656"/>
      <c r="CB5" s="723"/>
      <c r="CD5" s="730" t="s">
        <v>
224</v>
      </c>
      <c r="CE5" s="731"/>
      <c r="CF5" s="731"/>
      <c r="CG5" s="731"/>
      <c r="CH5" s="731"/>
      <c r="CI5" s="731"/>
      <c r="CJ5" s="731"/>
      <c r="CK5" s="731"/>
      <c r="CL5" s="731"/>
      <c r="CM5" s="731"/>
      <c r="CN5" s="731"/>
      <c r="CO5" s="731"/>
      <c r="CP5" s="731"/>
      <c r="CQ5" s="732"/>
      <c r="CR5" s="730" t="s">
        <v>
230</v>
      </c>
      <c r="CS5" s="731"/>
      <c r="CT5" s="731"/>
      <c r="CU5" s="731"/>
      <c r="CV5" s="731"/>
      <c r="CW5" s="731"/>
      <c r="CX5" s="731"/>
      <c r="CY5" s="732"/>
      <c r="CZ5" s="730" t="s">
        <v>
222</v>
      </c>
      <c r="DA5" s="731"/>
      <c r="DB5" s="731"/>
      <c r="DC5" s="732"/>
      <c r="DD5" s="730" t="s">
        <v>
231</v>
      </c>
      <c r="DE5" s="731"/>
      <c r="DF5" s="731"/>
      <c r="DG5" s="731"/>
      <c r="DH5" s="731"/>
      <c r="DI5" s="731"/>
      <c r="DJ5" s="731"/>
      <c r="DK5" s="731"/>
      <c r="DL5" s="731"/>
      <c r="DM5" s="731"/>
      <c r="DN5" s="731"/>
      <c r="DO5" s="731"/>
      <c r="DP5" s="732"/>
      <c r="DQ5" s="730" t="s">
        <v>
232</v>
      </c>
      <c r="DR5" s="731"/>
      <c r="DS5" s="731"/>
      <c r="DT5" s="731"/>
      <c r="DU5" s="731"/>
      <c r="DV5" s="731"/>
      <c r="DW5" s="731"/>
      <c r="DX5" s="731"/>
      <c r="DY5" s="731"/>
      <c r="DZ5" s="731"/>
      <c r="EA5" s="731"/>
      <c r="EB5" s="731"/>
      <c r="EC5" s="732"/>
    </row>
    <row r="6" spans="2:143" ht="11.25" customHeight="1" x14ac:dyDescent="0.15">
      <c r="B6" s="625" t="s">
        <v>
233</v>
      </c>
      <c r="C6" s="626"/>
      <c r="D6" s="626"/>
      <c r="E6" s="626"/>
      <c r="F6" s="626"/>
      <c r="G6" s="626"/>
      <c r="H6" s="626"/>
      <c r="I6" s="626"/>
      <c r="J6" s="626"/>
      <c r="K6" s="626"/>
      <c r="L6" s="626"/>
      <c r="M6" s="626"/>
      <c r="N6" s="626"/>
      <c r="O6" s="626"/>
      <c r="P6" s="626"/>
      <c r="Q6" s="627"/>
      <c r="R6" s="628">
        <v>
370441</v>
      </c>
      <c r="S6" s="629"/>
      <c r="T6" s="629"/>
      <c r="U6" s="629"/>
      <c r="V6" s="629"/>
      <c r="W6" s="629"/>
      <c r="X6" s="629"/>
      <c r="Y6" s="630"/>
      <c r="Z6" s="655">
        <v>
1.3</v>
      </c>
      <c r="AA6" s="655"/>
      <c r="AB6" s="655"/>
      <c r="AC6" s="655"/>
      <c r="AD6" s="656">
        <v>
370441</v>
      </c>
      <c r="AE6" s="656"/>
      <c r="AF6" s="656"/>
      <c r="AG6" s="656"/>
      <c r="AH6" s="656"/>
      <c r="AI6" s="656"/>
      <c r="AJ6" s="656"/>
      <c r="AK6" s="656"/>
      <c r="AL6" s="631">
        <v>
2.4</v>
      </c>
      <c r="AM6" s="632"/>
      <c r="AN6" s="632"/>
      <c r="AO6" s="657"/>
      <c r="AP6" s="625" t="s">
        <v>
234</v>
      </c>
      <c r="AQ6" s="626"/>
      <c r="AR6" s="626"/>
      <c r="AS6" s="626"/>
      <c r="AT6" s="626"/>
      <c r="AU6" s="626"/>
      <c r="AV6" s="626"/>
      <c r="AW6" s="626"/>
      <c r="AX6" s="626"/>
      <c r="AY6" s="626"/>
      <c r="AZ6" s="626"/>
      <c r="BA6" s="626"/>
      <c r="BB6" s="626"/>
      <c r="BC6" s="626"/>
      <c r="BD6" s="626"/>
      <c r="BE6" s="626"/>
      <c r="BF6" s="627"/>
      <c r="BG6" s="628">
        <v>
5047869</v>
      </c>
      <c r="BH6" s="629"/>
      <c r="BI6" s="629"/>
      <c r="BJ6" s="629"/>
      <c r="BK6" s="629"/>
      <c r="BL6" s="629"/>
      <c r="BM6" s="629"/>
      <c r="BN6" s="630"/>
      <c r="BO6" s="655">
        <v>
96.6</v>
      </c>
      <c r="BP6" s="655"/>
      <c r="BQ6" s="655"/>
      <c r="BR6" s="655"/>
      <c r="BS6" s="656">
        <v>
31287</v>
      </c>
      <c r="BT6" s="656"/>
      <c r="BU6" s="656"/>
      <c r="BV6" s="656"/>
      <c r="BW6" s="656"/>
      <c r="BX6" s="656"/>
      <c r="BY6" s="656"/>
      <c r="BZ6" s="656"/>
      <c r="CA6" s="656"/>
      <c r="CB6" s="723"/>
      <c r="CD6" s="684" t="s">
        <v>
235</v>
      </c>
      <c r="CE6" s="685"/>
      <c r="CF6" s="685"/>
      <c r="CG6" s="685"/>
      <c r="CH6" s="685"/>
      <c r="CI6" s="685"/>
      <c r="CJ6" s="685"/>
      <c r="CK6" s="685"/>
      <c r="CL6" s="685"/>
      <c r="CM6" s="685"/>
      <c r="CN6" s="685"/>
      <c r="CO6" s="685"/>
      <c r="CP6" s="685"/>
      <c r="CQ6" s="686"/>
      <c r="CR6" s="628">
        <v>
203724</v>
      </c>
      <c r="CS6" s="629"/>
      <c r="CT6" s="629"/>
      <c r="CU6" s="629"/>
      <c r="CV6" s="629"/>
      <c r="CW6" s="629"/>
      <c r="CX6" s="629"/>
      <c r="CY6" s="630"/>
      <c r="CZ6" s="726">
        <v>
0.8</v>
      </c>
      <c r="DA6" s="700"/>
      <c r="DB6" s="700"/>
      <c r="DC6" s="729"/>
      <c r="DD6" s="634">
        <v>
359</v>
      </c>
      <c r="DE6" s="629"/>
      <c r="DF6" s="629"/>
      <c r="DG6" s="629"/>
      <c r="DH6" s="629"/>
      <c r="DI6" s="629"/>
      <c r="DJ6" s="629"/>
      <c r="DK6" s="629"/>
      <c r="DL6" s="629"/>
      <c r="DM6" s="629"/>
      <c r="DN6" s="629"/>
      <c r="DO6" s="629"/>
      <c r="DP6" s="630"/>
      <c r="DQ6" s="634">
        <v>
203724</v>
      </c>
      <c r="DR6" s="629"/>
      <c r="DS6" s="629"/>
      <c r="DT6" s="629"/>
      <c r="DU6" s="629"/>
      <c r="DV6" s="629"/>
      <c r="DW6" s="629"/>
      <c r="DX6" s="629"/>
      <c r="DY6" s="629"/>
      <c r="DZ6" s="629"/>
      <c r="EA6" s="629"/>
      <c r="EB6" s="629"/>
      <c r="EC6" s="669"/>
    </row>
    <row r="7" spans="2:143" ht="11.25" customHeight="1" x14ac:dyDescent="0.15">
      <c r="B7" s="625" t="s">
        <v>
236</v>
      </c>
      <c r="C7" s="626"/>
      <c r="D7" s="626"/>
      <c r="E7" s="626"/>
      <c r="F7" s="626"/>
      <c r="G7" s="626"/>
      <c r="H7" s="626"/>
      <c r="I7" s="626"/>
      <c r="J7" s="626"/>
      <c r="K7" s="626"/>
      <c r="L7" s="626"/>
      <c r="M7" s="626"/>
      <c r="N7" s="626"/>
      <c r="O7" s="626"/>
      <c r="P7" s="626"/>
      <c r="Q7" s="627"/>
      <c r="R7" s="628">
        <v>
3626</v>
      </c>
      <c r="S7" s="629"/>
      <c r="T7" s="629"/>
      <c r="U7" s="629"/>
      <c r="V7" s="629"/>
      <c r="W7" s="629"/>
      <c r="X7" s="629"/>
      <c r="Y7" s="630"/>
      <c r="Z7" s="655">
        <v>
0</v>
      </c>
      <c r="AA7" s="655"/>
      <c r="AB7" s="655"/>
      <c r="AC7" s="655"/>
      <c r="AD7" s="656">
        <v>
3626</v>
      </c>
      <c r="AE7" s="656"/>
      <c r="AF7" s="656"/>
      <c r="AG7" s="656"/>
      <c r="AH7" s="656"/>
      <c r="AI7" s="656"/>
      <c r="AJ7" s="656"/>
      <c r="AK7" s="656"/>
      <c r="AL7" s="631">
        <v>
0</v>
      </c>
      <c r="AM7" s="632"/>
      <c r="AN7" s="632"/>
      <c r="AO7" s="657"/>
      <c r="AP7" s="625" t="s">
        <v>
237</v>
      </c>
      <c r="AQ7" s="626"/>
      <c r="AR7" s="626"/>
      <c r="AS7" s="626"/>
      <c r="AT7" s="626"/>
      <c r="AU7" s="626"/>
      <c r="AV7" s="626"/>
      <c r="AW7" s="626"/>
      <c r="AX7" s="626"/>
      <c r="AY7" s="626"/>
      <c r="AZ7" s="626"/>
      <c r="BA7" s="626"/>
      <c r="BB7" s="626"/>
      <c r="BC7" s="626"/>
      <c r="BD7" s="626"/>
      <c r="BE7" s="626"/>
      <c r="BF7" s="627"/>
      <c r="BG7" s="628">
        <v>
2484040</v>
      </c>
      <c r="BH7" s="629"/>
      <c r="BI7" s="629"/>
      <c r="BJ7" s="629"/>
      <c r="BK7" s="629"/>
      <c r="BL7" s="629"/>
      <c r="BM7" s="629"/>
      <c r="BN7" s="630"/>
      <c r="BO7" s="655">
        <v>
47.5</v>
      </c>
      <c r="BP7" s="655"/>
      <c r="BQ7" s="655"/>
      <c r="BR7" s="655"/>
      <c r="BS7" s="656">
        <v>
31287</v>
      </c>
      <c r="BT7" s="656"/>
      <c r="BU7" s="656"/>
      <c r="BV7" s="656"/>
      <c r="BW7" s="656"/>
      <c r="BX7" s="656"/>
      <c r="BY7" s="656"/>
      <c r="BZ7" s="656"/>
      <c r="CA7" s="656"/>
      <c r="CB7" s="723"/>
      <c r="CD7" s="670" t="s">
        <v>
238</v>
      </c>
      <c r="CE7" s="667"/>
      <c r="CF7" s="667"/>
      <c r="CG7" s="667"/>
      <c r="CH7" s="667"/>
      <c r="CI7" s="667"/>
      <c r="CJ7" s="667"/>
      <c r="CK7" s="667"/>
      <c r="CL7" s="667"/>
      <c r="CM7" s="667"/>
      <c r="CN7" s="667"/>
      <c r="CO7" s="667"/>
      <c r="CP7" s="667"/>
      <c r="CQ7" s="668"/>
      <c r="CR7" s="628">
        <v>
3788610</v>
      </c>
      <c r="CS7" s="629"/>
      <c r="CT7" s="629"/>
      <c r="CU7" s="629"/>
      <c r="CV7" s="629"/>
      <c r="CW7" s="629"/>
      <c r="CX7" s="629"/>
      <c r="CY7" s="630"/>
      <c r="CZ7" s="655">
        <v>
14.5</v>
      </c>
      <c r="DA7" s="655"/>
      <c r="DB7" s="655"/>
      <c r="DC7" s="655"/>
      <c r="DD7" s="634">
        <v>
123682</v>
      </c>
      <c r="DE7" s="629"/>
      <c r="DF7" s="629"/>
      <c r="DG7" s="629"/>
      <c r="DH7" s="629"/>
      <c r="DI7" s="629"/>
      <c r="DJ7" s="629"/>
      <c r="DK7" s="629"/>
      <c r="DL7" s="629"/>
      <c r="DM7" s="629"/>
      <c r="DN7" s="629"/>
      <c r="DO7" s="629"/>
      <c r="DP7" s="630"/>
      <c r="DQ7" s="634">
        <v>
3357202</v>
      </c>
      <c r="DR7" s="629"/>
      <c r="DS7" s="629"/>
      <c r="DT7" s="629"/>
      <c r="DU7" s="629"/>
      <c r="DV7" s="629"/>
      <c r="DW7" s="629"/>
      <c r="DX7" s="629"/>
      <c r="DY7" s="629"/>
      <c r="DZ7" s="629"/>
      <c r="EA7" s="629"/>
      <c r="EB7" s="629"/>
      <c r="EC7" s="669"/>
    </row>
    <row r="8" spans="2:143" ht="11.25" customHeight="1" x14ac:dyDescent="0.15">
      <c r="B8" s="625" t="s">
        <v>
239</v>
      </c>
      <c r="C8" s="626"/>
      <c r="D8" s="626"/>
      <c r="E8" s="626"/>
      <c r="F8" s="626"/>
      <c r="G8" s="626"/>
      <c r="H8" s="626"/>
      <c r="I8" s="626"/>
      <c r="J8" s="626"/>
      <c r="K8" s="626"/>
      <c r="L8" s="626"/>
      <c r="M8" s="626"/>
      <c r="N8" s="626"/>
      <c r="O8" s="626"/>
      <c r="P8" s="626"/>
      <c r="Q8" s="627"/>
      <c r="R8" s="628">
        <v>
34504</v>
      </c>
      <c r="S8" s="629"/>
      <c r="T8" s="629"/>
      <c r="U8" s="629"/>
      <c r="V8" s="629"/>
      <c r="W8" s="629"/>
      <c r="X8" s="629"/>
      <c r="Y8" s="630"/>
      <c r="Z8" s="655">
        <v>
0.1</v>
      </c>
      <c r="AA8" s="655"/>
      <c r="AB8" s="655"/>
      <c r="AC8" s="655"/>
      <c r="AD8" s="656">
        <v>
34504</v>
      </c>
      <c r="AE8" s="656"/>
      <c r="AF8" s="656"/>
      <c r="AG8" s="656"/>
      <c r="AH8" s="656"/>
      <c r="AI8" s="656"/>
      <c r="AJ8" s="656"/>
      <c r="AK8" s="656"/>
      <c r="AL8" s="631">
        <v>
0.2</v>
      </c>
      <c r="AM8" s="632"/>
      <c r="AN8" s="632"/>
      <c r="AO8" s="657"/>
      <c r="AP8" s="625" t="s">
        <v>
240</v>
      </c>
      <c r="AQ8" s="626"/>
      <c r="AR8" s="626"/>
      <c r="AS8" s="626"/>
      <c r="AT8" s="626"/>
      <c r="AU8" s="626"/>
      <c r="AV8" s="626"/>
      <c r="AW8" s="626"/>
      <c r="AX8" s="626"/>
      <c r="AY8" s="626"/>
      <c r="AZ8" s="626"/>
      <c r="BA8" s="626"/>
      <c r="BB8" s="626"/>
      <c r="BC8" s="626"/>
      <c r="BD8" s="626"/>
      <c r="BE8" s="626"/>
      <c r="BF8" s="627"/>
      <c r="BG8" s="628">
        <v>
89062</v>
      </c>
      <c r="BH8" s="629"/>
      <c r="BI8" s="629"/>
      <c r="BJ8" s="629"/>
      <c r="BK8" s="629"/>
      <c r="BL8" s="629"/>
      <c r="BM8" s="629"/>
      <c r="BN8" s="630"/>
      <c r="BO8" s="655">
        <v>
1.7</v>
      </c>
      <c r="BP8" s="655"/>
      <c r="BQ8" s="655"/>
      <c r="BR8" s="655"/>
      <c r="BS8" s="656" t="s">
        <v>
128</v>
      </c>
      <c r="BT8" s="656"/>
      <c r="BU8" s="656"/>
      <c r="BV8" s="656"/>
      <c r="BW8" s="656"/>
      <c r="BX8" s="656"/>
      <c r="BY8" s="656"/>
      <c r="BZ8" s="656"/>
      <c r="CA8" s="656"/>
      <c r="CB8" s="723"/>
      <c r="CD8" s="670" t="s">
        <v>
241</v>
      </c>
      <c r="CE8" s="667"/>
      <c r="CF8" s="667"/>
      <c r="CG8" s="667"/>
      <c r="CH8" s="667"/>
      <c r="CI8" s="667"/>
      <c r="CJ8" s="667"/>
      <c r="CK8" s="667"/>
      <c r="CL8" s="667"/>
      <c r="CM8" s="667"/>
      <c r="CN8" s="667"/>
      <c r="CO8" s="667"/>
      <c r="CP8" s="667"/>
      <c r="CQ8" s="668"/>
      <c r="CR8" s="628">
        <v>
8411004</v>
      </c>
      <c r="CS8" s="629"/>
      <c r="CT8" s="629"/>
      <c r="CU8" s="629"/>
      <c r="CV8" s="629"/>
      <c r="CW8" s="629"/>
      <c r="CX8" s="629"/>
      <c r="CY8" s="630"/>
      <c r="CZ8" s="655">
        <v>
32.1</v>
      </c>
      <c r="DA8" s="655"/>
      <c r="DB8" s="655"/>
      <c r="DC8" s="655"/>
      <c r="DD8" s="634">
        <v>
39295</v>
      </c>
      <c r="DE8" s="629"/>
      <c r="DF8" s="629"/>
      <c r="DG8" s="629"/>
      <c r="DH8" s="629"/>
      <c r="DI8" s="629"/>
      <c r="DJ8" s="629"/>
      <c r="DK8" s="629"/>
      <c r="DL8" s="629"/>
      <c r="DM8" s="629"/>
      <c r="DN8" s="629"/>
      <c r="DO8" s="629"/>
      <c r="DP8" s="630"/>
      <c r="DQ8" s="634">
        <v>
4347612</v>
      </c>
      <c r="DR8" s="629"/>
      <c r="DS8" s="629"/>
      <c r="DT8" s="629"/>
      <c r="DU8" s="629"/>
      <c r="DV8" s="629"/>
      <c r="DW8" s="629"/>
      <c r="DX8" s="629"/>
      <c r="DY8" s="629"/>
      <c r="DZ8" s="629"/>
      <c r="EA8" s="629"/>
      <c r="EB8" s="629"/>
      <c r="EC8" s="669"/>
    </row>
    <row r="9" spans="2:143" ht="11.25" customHeight="1" x14ac:dyDescent="0.15">
      <c r="B9" s="625" t="s">
        <v>
242</v>
      </c>
      <c r="C9" s="626"/>
      <c r="D9" s="626"/>
      <c r="E9" s="626"/>
      <c r="F9" s="626"/>
      <c r="G9" s="626"/>
      <c r="H9" s="626"/>
      <c r="I9" s="626"/>
      <c r="J9" s="626"/>
      <c r="K9" s="626"/>
      <c r="L9" s="626"/>
      <c r="M9" s="626"/>
      <c r="N9" s="626"/>
      <c r="O9" s="626"/>
      <c r="P9" s="626"/>
      <c r="Q9" s="627"/>
      <c r="R9" s="628">
        <v>
41056</v>
      </c>
      <c r="S9" s="629"/>
      <c r="T9" s="629"/>
      <c r="U9" s="629"/>
      <c r="V9" s="629"/>
      <c r="W9" s="629"/>
      <c r="X9" s="629"/>
      <c r="Y9" s="630"/>
      <c r="Z9" s="655">
        <v>
0.1</v>
      </c>
      <c r="AA9" s="655"/>
      <c r="AB9" s="655"/>
      <c r="AC9" s="655"/>
      <c r="AD9" s="656">
        <v>
41056</v>
      </c>
      <c r="AE9" s="656"/>
      <c r="AF9" s="656"/>
      <c r="AG9" s="656"/>
      <c r="AH9" s="656"/>
      <c r="AI9" s="656"/>
      <c r="AJ9" s="656"/>
      <c r="AK9" s="656"/>
      <c r="AL9" s="631">
        <v>
0.3</v>
      </c>
      <c r="AM9" s="632"/>
      <c r="AN9" s="632"/>
      <c r="AO9" s="657"/>
      <c r="AP9" s="625" t="s">
        <v>
243</v>
      </c>
      <c r="AQ9" s="626"/>
      <c r="AR9" s="626"/>
      <c r="AS9" s="626"/>
      <c r="AT9" s="626"/>
      <c r="AU9" s="626"/>
      <c r="AV9" s="626"/>
      <c r="AW9" s="626"/>
      <c r="AX9" s="626"/>
      <c r="AY9" s="626"/>
      <c r="AZ9" s="626"/>
      <c r="BA9" s="626"/>
      <c r="BB9" s="626"/>
      <c r="BC9" s="626"/>
      <c r="BD9" s="626"/>
      <c r="BE9" s="626"/>
      <c r="BF9" s="627"/>
      <c r="BG9" s="628">
        <v>
2197497</v>
      </c>
      <c r="BH9" s="629"/>
      <c r="BI9" s="629"/>
      <c r="BJ9" s="629"/>
      <c r="BK9" s="629"/>
      <c r="BL9" s="629"/>
      <c r="BM9" s="629"/>
      <c r="BN9" s="630"/>
      <c r="BO9" s="655">
        <v>
42.1</v>
      </c>
      <c r="BP9" s="655"/>
      <c r="BQ9" s="655"/>
      <c r="BR9" s="655"/>
      <c r="BS9" s="656" t="s">
        <v>
128</v>
      </c>
      <c r="BT9" s="656"/>
      <c r="BU9" s="656"/>
      <c r="BV9" s="656"/>
      <c r="BW9" s="656"/>
      <c r="BX9" s="656"/>
      <c r="BY9" s="656"/>
      <c r="BZ9" s="656"/>
      <c r="CA9" s="656"/>
      <c r="CB9" s="723"/>
      <c r="CD9" s="670" t="s">
        <v>
245</v>
      </c>
      <c r="CE9" s="667"/>
      <c r="CF9" s="667"/>
      <c r="CG9" s="667"/>
      <c r="CH9" s="667"/>
      <c r="CI9" s="667"/>
      <c r="CJ9" s="667"/>
      <c r="CK9" s="667"/>
      <c r="CL9" s="667"/>
      <c r="CM9" s="667"/>
      <c r="CN9" s="667"/>
      <c r="CO9" s="667"/>
      <c r="CP9" s="667"/>
      <c r="CQ9" s="668"/>
      <c r="CR9" s="628">
        <v>
2060212</v>
      </c>
      <c r="CS9" s="629"/>
      <c r="CT9" s="629"/>
      <c r="CU9" s="629"/>
      <c r="CV9" s="629"/>
      <c r="CW9" s="629"/>
      <c r="CX9" s="629"/>
      <c r="CY9" s="630"/>
      <c r="CZ9" s="655">
        <v>
7.9</v>
      </c>
      <c r="DA9" s="655"/>
      <c r="DB9" s="655"/>
      <c r="DC9" s="655"/>
      <c r="DD9" s="634">
        <v>
27196</v>
      </c>
      <c r="DE9" s="629"/>
      <c r="DF9" s="629"/>
      <c r="DG9" s="629"/>
      <c r="DH9" s="629"/>
      <c r="DI9" s="629"/>
      <c r="DJ9" s="629"/>
      <c r="DK9" s="629"/>
      <c r="DL9" s="629"/>
      <c r="DM9" s="629"/>
      <c r="DN9" s="629"/>
      <c r="DO9" s="629"/>
      <c r="DP9" s="630"/>
      <c r="DQ9" s="634">
        <v>
1424493</v>
      </c>
      <c r="DR9" s="629"/>
      <c r="DS9" s="629"/>
      <c r="DT9" s="629"/>
      <c r="DU9" s="629"/>
      <c r="DV9" s="629"/>
      <c r="DW9" s="629"/>
      <c r="DX9" s="629"/>
      <c r="DY9" s="629"/>
      <c r="DZ9" s="629"/>
      <c r="EA9" s="629"/>
      <c r="EB9" s="629"/>
      <c r="EC9" s="669"/>
    </row>
    <row r="10" spans="2:143" ht="11.25" customHeight="1" x14ac:dyDescent="0.15">
      <c r="B10" s="625" t="s">
        <v>
246</v>
      </c>
      <c r="C10" s="626"/>
      <c r="D10" s="626"/>
      <c r="E10" s="626"/>
      <c r="F10" s="626"/>
      <c r="G10" s="626"/>
      <c r="H10" s="626"/>
      <c r="I10" s="626"/>
      <c r="J10" s="626"/>
      <c r="K10" s="626"/>
      <c r="L10" s="626"/>
      <c r="M10" s="626"/>
      <c r="N10" s="626"/>
      <c r="O10" s="626"/>
      <c r="P10" s="626"/>
      <c r="Q10" s="627"/>
      <c r="R10" s="628" t="s">
        <v>
128</v>
      </c>
      <c r="S10" s="629"/>
      <c r="T10" s="629"/>
      <c r="U10" s="629"/>
      <c r="V10" s="629"/>
      <c r="W10" s="629"/>
      <c r="X10" s="629"/>
      <c r="Y10" s="630"/>
      <c r="Z10" s="655" t="s">
        <v>
128</v>
      </c>
      <c r="AA10" s="655"/>
      <c r="AB10" s="655"/>
      <c r="AC10" s="655"/>
      <c r="AD10" s="656" t="s">
        <v>
128</v>
      </c>
      <c r="AE10" s="656"/>
      <c r="AF10" s="656"/>
      <c r="AG10" s="656"/>
      <c r="AH10" s="656"/>
      <c r="AI10" s="656"/>
      <c r="AJ10" s="656"/>
      <c r="AK10" s="656"/>
      <c r="AL10" s="631" t="s">
        <v>
128</v>
      </c>
      <c r="AM10" s="632"/>
      <c r="AN10" s="632"/>
      <c r="AO10" s="657"/>
      <c r="AP10" s="625" t="s">
        <v>
247</v>
      </c>
      <c r="AQ10" s="626"/>
      <c r="AR10" s="626"/>
      <c r="AS10" s="626"/>
      <c r="AT10" s="626"/>
      <c r="AU10" s="626"/>
      <c r="AV10" s="626"/>
      <c r="AW10" s="626"/>
      <c r="AX10" s="626"/>
      <c r="AY10" s="626"/>
      <c r="AZ10" s="626"/>
      <c r="BA10" s="626"/>
      <c r="BB10" s="626"/>
      <c r="BC10" s="626"/>
      <c r="BD10" s="626"/>
      <c r="BE10" s="626"/>
      <c r="BF10" s="627"/>
      <c r="BG10" s="628">
        <v>
83917</v>
      </c>
      <c r="BH10" s="629"/>
      <c r="BI10" s="629"/>
      <c r="BJ10" s="629"/>
      <c r="BK10" s="629"/>
      <c r="BL10" s="629"/>
      <c r="BM10" s="629"/>
      <c r="BN10" s="630"/>
      <c r="BO10" s="655">
        <v>
1.6</v>
      </c>
      <c r="BP10" s="655"/>
      <c r="BQ10" s="655"/>
      <c r="BR10" s="655"/>
      <c r="BS10" s="656" t="s">
        <v>
128</v>
      </c>
      <c r="BT10" s="656"/>
      <c r="BU10" s="656"/>
      <c r="BV10" s="656"/>
      <c r="BW10" s="656"/>
      <c r="BX10" s="656"/>
      <c r="BY10" s="656"/>
      <c r="BZ10" s="656"/>
      <c r="CA10" s="656"/>
      <c r="CB10" s="723"/>
      <c r="CD10" s="670" t="s">
        <v>
248</v>
      </c>
      <c r="CE10" s="667"/>
      <c r="CF10" s="667"/>
      <c r="CG10" s="667"/>
      <c r="CH10" s="667"/>
      <c r="CI10" s="667"/>
      <c r="CJ10" s="667"/>
      <c r="CK10" s="667"/>
      <c r="CL10" s="667"/>
      <c r="CM10" s="667"/>
      <c r="CN10" s="667"/>
      <c r="CO10" s="667"/>
      <c r="CP10" s="667"/>
      <c r="CQ10" s="668"/>
      <c r="CR10" s="628">
        <v>
13304</v>
      </c>
      <c r="CS10" s="629"/>
      <c r="CT10" s="629"/>
      <c r="CU10" s="629"/>
      <c r="CV10" s="629"/>
      <c r="CW10" s="629"/>
      <c r="CX10" s="629"/>
      <c r="CY10" s="630"/>
      <c r="CZ10" s="655">
        <v>
0.1</v>
      </c>
      <c r="DA10" s="655"/>
      <c r="DB10" s="655"/>
      <c r="DC10" s="655"/>
      <c r="DD10" s="634" t="s">
        <v>
128</v>
      </c>
      <c r="DE10" s="629"/>
      <c r="DF10" s="629"/>
      <c r="DG10" s="629"/>
      <c r="DH10" s="629"/>
      <c r="DI10" s="629"/>
      <c r="DJ10" s="629"/>
      <c r="DK10" s="629"/>
      <c r="DL10" s="629"/>
      <c r="DM10" s="629"/>
      <c r="DN10" s="629"/>
      <c r="DO10" s="629"/>
      <c r="DP10" s="630"/>
      <c r="DQ10" s="634">
        <v>
13304</v>
      </c>
      <c r="DR10" s="629"/>
      <c r="DS10" s="629"/>
      <c r="DT10" s="629"/>
      <c r="DU10" s="629"/>
      <c r="DV10" s="629"/>
      <c r="DW10" s="629"/>
      <c r="DX10" s="629"/>
      <c r="DY10" s="629"/>
      <c r="DZ10" s="629"/>
      <c r="EA10" s="629"/>
      <c r="EB10" s="629"/>
      <c r="EC10" s="669"/>
    </row>
    <row r="11" spans="2:143" ht="11.25" customHeight="1" x14ac:dyDescent="0.15">
      <c r="B11" s="625" t="s">
        <v>
249</v>
      </c>
      <c r="C11" s="626"/>
      <c r="D11" s="626"/>
      <c r="E11" s="626"/>
      <c r="F11" s="626"/>
      <c r="G11" s="626"/>
      <c r="H11" s="626"/>
      <c r="I11" s="626"/>
      <c r="J11" s="626"/>
      <c r="K11" s="626"/>
      <c r="L11" s="626"/>
      <c r="M11" s="626"/>
      <c r="N11" s="626"/>
      <c r="O11" s="626"/>
      <c r="P11" s="626"/>
      <c r="Q11" s="627"/>
      <c r="R11" s="628">
        <v>
1109907</v>
      </c>
      <c r="S11" s="629"/>
      <c r="T11" s="629"/>
      <c r="U11" s="629"/>
      <c r="V11" s="629"/>
      <c r="W11" s="629"/>
      <c r="X11" s="629"/>
      <c r="Y11" s="630"/>
      <c r="Z11" s="631">
        <v>
4</v>
      </c>
      <c r="AA11" s="632"/>
      <c r="AB11" s="632"/>
      <c r="AC11" s="633"/>
      <c r="AD11" s="634">
        <v>
1109907</v>
      </c>
      <c r="AE11" s="629"/>
      <c r="AF11" s="629"/>
      <c r="AG11" s="629"/>
      <c r="AH11" s="629"/>
      <c r="AI11" s="629"/>
      <c r="AJ11" s="629"/>
      <c r="AK11" s="630"/>
      <c r="AL11" s="631">
        <v>
7.3</v>
      </c>
      <c r="AM11" s="632"/>
      <c r="AN11" s="632"/>
      <c r="AO11" s="657"/>
      <c r="AP11" s="625" t="s">
        <v>
250</v>
      </c>
      <c r="AQ11" s="626"/>
      <c r="AR11" s="626"/>
      <c r="AS11" s="626"/>
      <c r="AT11" s="626"/>
      <c r="AU11" s="626"/>
      <c r="AV11" s="626"/>
      <c r="AW11" s="626"/>
      <c r="AX11" s="626"/>
      <c r="AY11" s="626"/>
      <c r="AZ11" s="626"/>
      <c r="BA11" s="626"/>
      <c r="BB11" s="626"/>
      <c r="BC11" s="626"/>
      <c r="BD11" s="626"/>
      <c r="BE11" s="626"/>
      <c r="BF11" s="627"/>
      <c r="BG11" s="628">
        <v>
113564</v>
      </c>
      <c r="BH11" s="629"/>
      <c r="BI11" s="629"/>
      <c r="BJ11" s="629"/>
      <c r="BK11" s="629"/>
      <c r="BL11" s="629"/>
      <c r="BM11" s="629"/>
      <c r="BN11" s="630"/>
      <c r="BO11" s="655">
        <v>
2.2000000000000002</v>
      </c>
      <c r="BP11" s="655"/>
      <c r="BQ11" s="655"/>
      <c r="BR11" s="655"/>
      <c r="BS11" s="656">
        <v>
31287</v>
      </c>
      <c r="BT11" s="656"/>
      <c r="BU11" s="656"/>
      <c r="BV11" s="656"/>
      <c r="BW11" s="656"/>
      <c r="BX11" s="656"/>
      <c r="BY11" s="656"/>
      <c r="BZ11" s="656"/>
      <c r="CA11" s="656"/>
      <c r="CB11" s="723"/>
      <c r="CD11" s="670" t="s">
        <v>
251</v>
      </c>
      <c r="CE11" s="667"/>
      <c r="CF11" s="667"/>
      <c r="CG11" s="667"/>
      <c r="CH11" s="667"/>
      <c r="CI11" s="667"/>
      <c r="CJ11" s="667"/>
      <c r="CK11" s="667"/>
      <c r="CL11" s="667"/>
      <c r="CM11" s="667"/>
      <c r="CN11" s="667"/>
      <c r="CO11" s="667"/>
      <c r="CP11" s="667"/>
      <c r="CQ11" s="668"/>
      <c r="CR11" s="628">
        <v>
788120</v>
      </c>
      <c r="CS11" s="629"/>
      <c r="CT11" s="629"/>
      <c r="CU11" s="629"/>
      <c r="CV11" s="629"/>
      <c r="CW11" s="629"/>
      <c r="CX11" s="629"/>
      <c r="CY11" s="630"/>
      <c r="CZ11" s="655">
        <v>
3</v>
      </c>
      <c r="DA11" s="655"/>
      <c r="DB11" s="655"/>
      <c r="DC11" s="655"/>
      <c r="DD11" s="634">
        <v>
122589</v>
      </c>
      <c r="DE11" s="629"/>
      <c r="DF11" s="629"/>
      <c r="DG11" s="629"/>
      <c r="DH11" s="629"/>
      <c r="DI11" s="629"/>
      <c r="DJ11" s="629"/>
      <c r="DK11" s="629"/>
      <c r="DL11" s="629"/>
      <c r="DM11" s="629"/>
      <c r="DN11" s="629"/>
      <c r="DO11" s="629"/>
      <c r="DP11" s="630"/>
      <c r="DQ11" s="634">
        <v>
532091</v>
      </c>
      <c r="DR11" s="629"/>
      <c r="DS11" s="629"/>
      <c r="DT11" s="629"/>
      <c r="DU11" s="629"/>
      <c r="DV11" s="629"/>
      <c r="DW11" s="629"/>
      <c r="DX11" s="629"/>
      <c r="DY11" s="629"/>
      <c r="DZ11" s="629"/>
      <c r="EA11" s="629"/>
      <c r="EB11" s="629"/>
      <c r="EC11" s="669"/>
    </row>
    <row r="12" spans="2:143" ht="11.25" customHeight="1" x14ac:dyDescent="0.15">
      <c r="B12" s="625" t="s">
        <v>
252</v>
      </c>
      <c r="C12" s="626"/>
      <c r="D12" s="626"/>
      <c r="E12" s="626"/>
      <c r="F12" s="626"/>
      <c r="G12" s="626"/>
      <c r="H12" s="626"/>
      <c r="I12" s="626"/>
      <c r="J12" s="626"/>
      <c r="K12" s="626"/>
      <c r="L12" s="626"/>
      <c r="M12" s="626"/>
      <c r="N12" s="626"/>
      <c r="O12" s="626"/>
      <c r="P12" s="626"/>
      <c r="Q12" s="627"/>
      <c r="R12" s="628">
        <v>
66858</v>
      </c>
      <c r="S12" s="629"/>
      <c r="T12" s="629"/>
      <c r="U12" s="629"/>
      <c r="V12" s="629"/>
      <c r="W12" s="629"/>
      <c r="X12" s="629"/>
      <c r="Y12" s="630"/>
      <c r="Z12" s="655">
        <v>
0.2</v>
      </c>
      <c r="AA12" s="655"/>
      <c r="AB12" s="655"/>
      <c r="AC12" s="655"/>
      <c r="AD12" s="656">
        <v>
66858</v>
      </c>
      <c r="AE12" s="656"/>
      <c r="AF12" s="656"/>
      <c r="AG12" s="656"/>
      <c r="AH12" s="656"/>
      <c r="AI12" s="656"/>
      <c r="AJ12" s="656"/>
      <c r="AK12" s="656"/>
      <c r="AL12" s="631">
        <v>
0.4</v>
      </c>
      <c r="AM12" s="632"/>
      <c r="AN12" s="632"/>
      <c r="AO12" s="657"/>
      <c r="AP12" s="625" t="s">
        <v>
253</v>
      </c>
      <c r="AQ12" s="626"/>
      <c r="AR12" s="626"/>
      <c r="AS12" s="626"/>
      <c r="AT12" s="626"/>
      <c r="AU12" s="626"/>
      <c r="AV12" s="626"/>
      <c r="AW12" s="626"/>
      <c r="AX12" s="626"/>
      <c r="AY12" s="626"/>
      <c r="AZ12" s="626"/>
      <c r="BA12" s="626"/>
      <c r="BB12" s="626"/>
      <c r="BC12" s="626"/>
      <c r="BD12" s="626"/>
      <c r="BE12" s="626"/>
      <c r="BF12" s="627"/>
      <c r="BG12" s="628">
        <v>
2099677</v>
      </c>
      <c r="BH12" s="629"/>
      <c r="BI12" s="629"/>
      <c r="BJ12" s="629"/>
      <c r="BK12" s="629"/>
      <c r="BL12" s="629"/>
      <c r="BM12" s="629"/>
      <c r="BN12" s="630"/>
      <c r="BO12" s="655">
        <v>
40.200000000000003</v>
      </c>
      <c r="BP12" s="655"/>
      <c r="BQ12" s="655"/>
      <c r="BR12" s="655"/>
      <c r="BS12" s="656" t="s">
        <v>
128</v>
      </c>
      <c r="BT12" s="656"/>
      <c r="BU12" s="656"/>
      <c r="BV12" s="656"/>
      <c r="BW12" s="656"/>
      <c r="BX12" s="656"/>
      <c r="BY12" s="656"/>
      <c r="BZ12" s="656"/>
      <c r="CA12" s="656"/>
      <c r="CB12" s="723"/>
      <c r="CD12" s="670" t="s">
        <v>
254</v>
      </c>
      <c r="CE12" s="667"/>
      <c r="CF12" s="667"/>
      <c r="CG12" s="667"/>
      <c r="CH12" s="667"/>
      <c r="CI12" s="667"/>
      <c r="CJ12" s="667"/>
      <c r="CK12" s="667"/>
      <c r="CL12" s="667"/>
      <c r="CM12" s="667"/>
      <c r="CN12" s="667"/>
      <c r="CO12" s="667"/>
      <c r="CP12" s="667"/>
      <c r="CQ12" s="668"/>
      <c r="CR12" s="628">
        <v>
566234</v>
      </c>
      <c r="CS12" s="629"/>
      <c r="CT12" s="629"/>
      <c r="CU12" s="629"/>
      <c r="CV12" s="629"/>
      <c r="CW12" s="629"/>
      <c r="CX12" s="629"/>
      <c r="CY12" s="630"/>
      <c r="CZ12" s="655">
        <v>
2.2000000000000002</v>
      </c>
      <c r="DA12" s="655"/>
      <c r="DB12" s="655"/>
      <c r="DC12" s="655"/>
      <c r="DD12" s="634">
        <v>
13962</v>
      </c>
      <c r="DE12" s="629"/>
      <c r="DF12" s="629"/>
      <c r="DG12" s="629"/>
      <c r="DH12" s="629"/>
      <c r="DI12" s="629"/>
      <c r="DJ12" s="629"/>
      <c r="DK12" s="629"/>
      <c r="DL12" s="629"/>
      <c r="DM12" s="629"/>
      <c r="DN12" s="629"/>
      <c r="DO12" s="629"/>
      <c r="DP12" s="630"/>
      <c r="DQ12" s="634">
        <v>
469304</v>
      </c>
      <c r="DR12" s="629"/>
      <c r="DS12" s="629"/>
      <c r="DT12" s="629"/>
      <c r="DU12" s="629"/>
      <c r="DV12" s="629"/>
      <c r="DW12" s="629"/>
      <c r="DX12" s="629"/>
      <c r="DY12" s="629"/>
      <c r="DZ12" s="629"/>
      <c r="EA12" s="629"/>
      <c r="EB12" s="629"/>
      <c r="EC12" s="669"/>
    </row>
    <row r="13" spans="2:143" ht="11.25" customHeight="1" x14ac:dyDescent="0.15">
      <c r="B13" s="625" t="s">
        <v>
255</v>
      </c>
      <c r="C13" s="626"/>
      <c r="D13" s="626"/>
      <c r="E13" s="626"/>
      <c r="F13" s="626"/>
      <c r="G13" s="626"/>
      <c r="H13" s="626"/>
      <c r="I13" s="626"/>
      <c r="J13" s="626"/>
      <c r="K13" s="626"/>
      <c r="L13" s="626"/>
      <c r="M13" s="626"/>
      <c r="N13" s="626"/>
      <c r="O13" s="626"/>
      <c r="P13" s="626"/>
      <c r="Q13" s="627"/>
      <c r="R13" s="628" t="s">
        <v>
128</v>
      </c>
      <c r="S13" s="629"/>
      <c r="T13" s="629"/>
      <c r="U13" s="629"/>
      <c r="V13" s="629"/>
      <c r="W13" s="629"/>
      <c r="X13" s="629"/>
      <c r="Y13" s="630"/>
      <c r="Z13" s="655" t="s">
        <v>
128</v>
      </c>
      <c r="AA13" s="655"/>
      <c r="AB13" s="655"/>
      <c r="AC13" s="655"/>
      <c r="AD13" s="656" t="s">
        <v>
128</v>
      </c>
      <c r="AE13" s="656"/>
      <c r="AF13" s="656"/>
      <c r="AG13" s="656"/>
      <c r="AH13" s="656"/>
      <c r="AI13" s="656"/>
      <c r="AJ13" s="656"/>
      <c r="AK13" s="656"/>
      <c r="AL13" s="631" t="s">
        <v>
128</v>
      </c>
      <c r="AM13" s="632"/>
      <c r="AN13" s="632"/>
      <c r="AO13" s="657"/>
      <c r="AP13" s="625" t="s">
        <v>
256</v>
      </c>
      <c r="AQ13" s="626"/>
      <c r="AR13" s="626"/>
      <c r="AS13" s="626"/>
      <c r="AT13" s="626"/>
      <c r="AU13" s="626"/>
      <c r="AV13" s="626"/>
      <c r="AW13" s="626"/>
      <c r="AX13" s="626"/>
      <c r="AY13" s="626"/>
      <c r="AZ13" s="626"/>
      <c r="BA13" s="626"/>
      <c r="BB13" s="626"/>
      <c r="BC13" s="626"/>
      <c r="BD13" s="626"/>
      <c r="BE13" s="626"/>
      <c r="BF13" s="627"/>
      <c r="BG13" s="628">
        <v>
2068417</v>
      </c>
      <c r="BH13" s="629"/>
      <c r="BI13" s="629"/>
      <c r="BJ13" s="629"/>
      <c r="BK13" s="629"/>
      <c r="BL13" s="629"/>
      <c r="BM13" s="629"/>
      <c r="BN13" s="630"/>
      <c r="BO13" s="655">
        <v>
39.6</v>
      </c>
      <c r="BP13" s="655"/>
      <c r="BQ13" s="655"/>
      <c r="BR13" s="655"/>
      <c r="BS13" s="656" t="s">
        <v>
128</v>
      </c>
      <c r="BT13" s="656"/>
      <c r="BU13" s="656"/>
      <c r="BV13" s="656"/>
      <c r="BW13" s="656"/>
      <c r="BX13" s="656"/>
      <c r="BY13" s="656"/>
      <c r="BZ13" s="656"/>
      <c r="CA13" s="656"/>
      <c r="CB13" s="723"/>
      <c r="CD13" s="670" t="s">
        <v>
257</v>
      </c>
      <c r="CE13" s="667"/>
      <c r="CF13" s="667"/>
      <c r="CG13" s="667"/>
      <c r="CH13" s="667"/>
      <c r="CI13" s="667"/>
      <c r="CJ13" s="667"/>
      <c r="CK13" s="667"/>
      <c r="CL13" s="667"/>
      <c r="CM13" s="667"/>
      <c r="CN13" s="667"/>
      <c r="CO13" s="667"/>
      <c r="CP13" s="667"/>
      <c r="CQ13" s="668"/>
      <c r="CR13" s="628">
        <v>
3915341</v>
      </c>
      <c r="CS13" s="629"/>
      <c r="CT13" s="629"/>
      <c r="CU13" s="629"/>
      <c r="CV13" s="629"/>
      <c r="CW13" s="629"/>
      <c r="CX13" s="629"/>
      <c r="CY13" s="630"/>
      <c r="CZ13" s="655">
        <v>
14.9</v>
      </c>
      <c r="DA13" s="655"/>
      <c r="DB13" s="655"/>
      <c r="DC13" s="655"/>
      <c r="DD13" s="634">
        <v>
1824663</v>
      </c>
      <c r="DE13" s="629"/>
      <c r="DF13" s="629"/>
      <c r="DG13" s="629"/>
      <c r="DH13" s="629"/>
      <c r="DI13" s="629"/>
      <c r="DJ13" s="629"/>
      <c r="DK13" s="629"/>
      <c r="DL13" s="629"/>
      <c r="DM13" s="629"/>
      <c r="DN13" s="629"/>
      <c r="DO13" s="629"/>
      <c r="DP13" s="630"/>
      <c r="DQ13" s="634">
        <v>
2307730</v>
      </c>
      <c r="DR13" s="629"/>
      <c r="DS13" s="629"/>
      <c r="DT13" s="629"/>
      <c r="DU13" s="629"/>
      <c r="DV13" s="629"/>
      <c r="DW13" s="629"/>
      <c r="DX13" s="629"/>
      <c r="DY13" s="629"/>
      <c r="DZ13" s="629"/>
      <c r="EA13" s="629"/>
      <c r="EB13" s="629"/>
      <c r="EC13" s="669"/>
    </row>
    <row r="14" spans="2:143" ht="11.25" customHeight="1" x14ac:dyDescent="0.15">
      <c r="B14" s="625" t="s">
        <v>
258</v>
      </c>
      <c r="C14" s="626"/>
      <c r="D14" s="626"/>
      <c r="E14" s="626"/>
      <c r="F14" s="626"/>
      <c r="G14" s="626"/>
      <c r="H14" s="626"/>
      <c r="I14" s="626"/>
      <c r="J14" s="626"/>
      <c r="K14" s="626"/>
      <c r="L14" s="626"/>
      <c r="M14" s="626"/>
      <c r="N14" s="626"/>
      <c r="O14" s="626"/>
      <c r="P14" s="626"/>
      <c r="Q14" s="627"/>
      <c r="R14" s="628" t="s">
        <v>
128</v>
      </c>
      <c r="S14" s="629"/>
      <c r="T14" s="629"/>
      <c r="U14" s="629"/>
      <c r="V14" s="629"/>
      <c r="W14" s="629"/>
      <c r="X14" s="629"/>
      <c r="Y14" s="630"/>
      <c r="Z14" s="655" t="s">
        <v>
128</v>
      </c>
      <c r="AA14" s="655"/>
      <c r="AB14" s="655"/>
      <c r="AC14" s="655"/>
      <c r="AD14" s="656" t="s">
        <v>
128</v>
      </c>
      <c r="AE14" s="656"/>
      <c r="AF14" s="656"/>
      <c r="AG14" s="656"/>
      <c r="AH14" s="656"/>
      <c r="AI14" s="656"/>
      <c r="AJ14" s="656"/>
      <c r="AK14" s="656"/>
      <c r="AL14" s="631" t="s">
        <v>
128</v>
      </c>
      <c r="AM14" s="632"/>
      <c r="AN14" s="632"/>
      <c r="AO14" s="657"/>
      <c r="AP14" s="625" t="s">
        <v>
259</v>
      </c>
      <c r="AQ14" s="626"/>
      <c r="AR14" s="626"/>
      <c r="AS14" s="626"/>
      <c r="AT14" s="626"/>
      <c r="AU14" s="626"/>
      <c r="AV14" s="626"/>
      <c r="AW14" s="626"/>
      <c r="AX14" s="626"/>
      <c r="AY14" s="626"/>
      <c r="AZ14" s="626"/>
      <c r="BA14" s="626"/>
      <c r="BB14" s="626"/>
      <c r="BC14" s="626"/>
      <c r="BD14" s="626"/>
      <c r="BE14" s="626"/>
      <c r="BF14" s="627"/>
      <c r="BG14" s="628">
        <v>
196461</v>
      </c>
      <c r="BH14" s="629"/>
      <c r="BI14" s="629"/>
      <c r="BJ14" s="629"/>
      <c r="BK14" s="629"/>
      <c r="BL14" s="629"/>
      <c r="BM14" s="629"/>
      <c r="BN14" s="630"/>
      <c r="BO14" s="655">
        <v>
3.8</v>
      </c>
      <c r="BP14" s="655"/>
      <c r="BQ14" s="655"/>
      <c r="BR14" s="655"/>
      <c r="BS14" s="656" t="s">
        <v>
128</v>
      </c>
      <c r="BT14" s="656"/>
      <c r="BU14" s="656"/>
      <c r="BV14" s="656"/>
      <c r="BW14" s="656"/>
      <c r="BX14" s="656"/>
      <c r="BY14" s="656"/>
      <c r="BZ14" s="656"/>
      <c r="CA14" s="656"/>
      <c r="CB14" s="723"/>
      <c r="CD14" s="670" t="s">
        <v>
260</v>
      </c>
      <c r="CE14" s="667"/>
      <c r="CF14" s="667"/>
      <c r="CG14" s="667"/>
      <c r="CH14" s="667"/>
      <c r="CI14" s="667"/>
      <c r="CJ14" s="667"/>
      <c r="CK14" s="667"/>
      <c r="CL14" s="667"/>
      <c r="CM14" s="667"/>
      <c r="CN14" s="667"/>
      <c r="CO14" s="667"/>
      <c r="CP14" s="667"/>
      <c r="CQ14" s="668"/>
      <c r="CR14" s="628">
        <v>
1155341</v>
      </c>
      <c r="CS14" s="629"/>
      <c r="CT14" s="629"/>
      <c r="CU14" s="629"/>
      <c r="CV14" s="629"/>
      <c r="CW14" s="629"/>
      <c r="CX14" s="629"/>
      <c r="CY14" s="630"/>
      <c r="CZ14" s="655">
        <v>
4.4000000000000004</v>
      </c>
      <c r="DA14" s="655"/>
      <c r="DB14" s="655"/>
      <c r="DC14" s="655"/>
      <c r="DD14" s="634">
        <v>
233997</v>
      </c>
      <c r="DE14" s="629"/>
      <c r="DF14" s="629"/>
      <c r="DG14" s="629"/>
      <c r="DH14" s="629"/>
      <c r="DI14" s="629"/>
      <c r="DJ14" s="629"/>
      <c r="DK14" s="629"/>
      <c r="DL14" s="629"/>
      <c r="DM14" s="629"/>
      <c r="DN14" s="629"/>
      <c r="DO14" s="629"/>
      <c r="DP14" s="630"/>
      <c r="DQ14" s="634">
        <v>
903689</v>
      </c>
      <c r="DR14" s="629"/>
      <c r="DS14" s="629"/>
      <c r="DT14" s="629"/>
      <c r="DU14" s="629"/>
      <c r="DV14" s="629"/>
      <c r="DW14" s="629"/>
      <c r="DX14" s="629"/>
      <c r="DY14" s="629"/>
      <c r="DZ14" s="629"/>
      <c r="EA14" s="629"/>
      <c r="EB14" s="629"/>
      <c r="EC14" s="669"/>
    </row>
    <row r="15" spans="2:143" ht="11.25" customHeight="1" x14ac:dyDescent="0.15">
      <c r="B15" s="625" t="s">
        <v>
261</v>
      </c>
      <c r="C15" s="626"/>
      <c r="D15" s="626"/>
      <c r="E15" s="626"/>
      <c r="F15" s="626"/>
      <c r="G15" s="626"/>
      <c r="H15" s="626"/>
      <c r="I15" s="626"/>
      <c r="J15" s="626"/>
      <c r="K15" s="626"/>
      <c r="L15" s="626"/>
      <c r="M15" s="626"/>
      <c r="N15" s="626"/>
      <c r="O15" s="626"/>
      <c r="P15" s="626"/>
      <c r="Q15" s="627"/>
      <c r="R15" s="628" t="s">
        <v>
128</v>
      </c>
      <c r="S15" s="629"/>
      <c r="T15" s="629"/>
      <c r="U15" s="629"/>
      <c r="V15" s="629"/>
      <c r="W15" s="629"/>
      <c r="X15" s="629"/>
      <c r="Y15" s="630"/>
      <c r="Z15" s="655" t="s">
        <v>
128</v>
      </c>
      <c r="AA15" s="655"/>
      <c r="AB15" s="655"/>
      <c r="AC15" s="655"/>
      <c r="AD15" s="656" t="s">
        <v>
128</v>
      </c>
      <c r="AE15" s="656"/>
      <c r="AF15" s="656"/>
      <c r="AG15" s="656"/>
      <c r="AH15" s="656"/>
      <c r="AI15" s="656"/>
      <c r="AJ15" s="656"/>
      <c r="AK15" s="656"/>
      <c r="AL15" s="631" t="s">
        <v>
128</v>
      </c>
      <c r="AM15" s="632"/>
      <c r="AN15" s="632"/>
      <c r="AO15" s="657"/>
      <c r="AP15" s="625" t="s">
        <v>
262</v>
      </c>
      <c r="AQ15" s="626"/>
      <c r="AR15" s="626"/>
      <c r="AS15" s="626"/>
      <c r="AT15" s="626"/>
      <c r="AU15" s="626"/>
      <c r="AV15" s="626"/>
      <c r="AW15" s="626"/>
      <c r="AX15" s="626"/>
      <c r="AY15" s="626"/>
      <c r="AZ15" s="626"/>
      <c r="BA15" s="626"/>
      <c r="BB15" s="626"/>
      <c r="BC15" s="626"/>
      <c r="BD15" s="626"/>
      <c r="BE15" s="626"/>
      <c r="BF15" s="627"/>
      <c r="BG15" s="628">
        <v>
267524</v>
      </c>
      <c r="BH15" s="629"/>
      <c r="BI15" s="629"/>
      <c r="BJ15" s="629"/>
      <c r="BK15" s="629"/>
      <c r="BL15" s="629"/>
      <c r="BM15" s="629"/>
      <c r="BN15" s="630"/>
      <c r="BO15" s="655">
        <v>
5.0999999999999996</v>
      </c>
      <c r="BP15" s="655"/>
      <c r="BQ15" s="655"/>
      <c r="BR15" s="655"/>
      <c r="BS15" s="656" t="s">
        <v>
128</v>
      </c>
      <c r="BT15" s="656"/>
      <c r="BU15" s="656"/>
      <c r="BV15" s="656"/>
      <c r="BW15" s="656"/>
      <c r="BX15" s="656"/>
      <c r="BY15" s="656"/>
      <c r="BZ15" s="656"/>
      <c r="CA15" s="656"/>
      <c r="CB15" s="723"/>
      <c r="CD15" s="670" t="s">
        <v>
263</v>
      </c>
      <c r="CE15" s="667"/>
      <c r="CF15" s="667"/>
      <c r="CG15" s="667"/>
      <c r="CH15" s="667"/>
      <c r="CI15" s="667"/>
      <c r="CJ15" s="667"/>
      <c r="CK15" s="667"/>
      <c r="CL15" s="667"/>
      <c r="CM15" s="667"/>
      <c r="CN15" s="667"/>
      <c r="CO15" s="667"/>
      <c r="CP15" s="667"/>
      <c r="CQ15" s="668"/>
      <c r="CR15" s="628">
        <v>
2977220</v>
      </c>
      <c r="CS15" s="629"/>
      <c r="CT15" s="629"/>
      <c r="CU15" s="629"/>
      <c r="CV15" s="629"/>
      <c r="CW15" s="629"/>
      <c r="CX15" s="629"/>
      <c r="CY15" s="630"/>
      <c r="CZ15" s="655">
        <v>
11.4</v>
      </c>
      <c r="DA15" s="655"/>
      <c r="DB15" s="655"/>
      <c r="DC15" s="655"/>
      <c r="DD15" s="634">
        <v>
737452</v>
      </c>
      <c r="DE15" s="629"/>
      <c r="DF15" s="629"/>
      <c r="DG15" s="629"/>
      <c r="DH15" s="629"/>
      <c r="DI15" s="629"/>
      <c r="DJ15" s="629"/>
      <c r="DK15" s="629"/>
      <c r="DL15" s="629"/>
      <c r="DM15" s="629"/>
      <c r="DN15" s="629"/>
      <c r="DO15" s="629"/>
      <c r="DP15" s="630"/>
      <c r="DQ15" s="634">
        <v>
2523388</v>
      </c>
      <c r="DR15" s="629"/>
      <c r="DS15" s="629"/>
      <c r="DT15" s="629"/>
      <c r="DU15" s="629"/>
      <c r="DV15" s="629"/>
      <c r="DW15" s="629"/>
      <c r="DX15" s="629"/>
      <c r="DY15" s="629"/>
      <c r="DZ15" s="629"/>
      <c r="EA15" s="629"/>
      <c r="EB15" s="629"/>
      <c r="EC15" s="669"/>
    </row>
    <row r="16" spans="2:143" ht="11.25" customHeight="1" x14ac:dyDescent="0.15">
      <c r="B16" s="625" t="s">
        <v>
264</v>
      </c>
      <c r="C16" s="626"/>
      <c r="D16" s="626"/>
      <c r="E16" s="626"/>
      <c r="F16" s="626"/>
      <c r="G16" s="626"/>
      <c r="H16" s="626"/>
      <c r="I16" s="626"/>
      <c r="J16" s="626"/>
      <c r="K16" s="626"/>
      <c r="L16" s="626"/>
      <c r="M16" s="626"/>
      <c r="N16" s="626"/>
      <c r="O16" s="626"/>
      <c r="P16" s="626"/>
      <c r="Q16" s="627"/>
      <c r="R16" s="628">
        <v>
28981</v>
      </c>
      <c r="S16" s="629"/>
      <c r="T16" s="629"/>
      <c r="U16" s="629"/>
      <c r="V16" s="629"/>
      <c r="W16" s="629"/>
      <c r="X16" s="629"/>
      <c r="Y16" s="630"/>
      <c r="Z16" s="655">
        <v>
0.1</v>
      </c>
      <c r="AA16" s="655"/>
      <c r="AB16" s="655"/>
      <c r="AC16" s="655"/>
      <c r="AD16" s="656">
        <v>
28981</v>
      </c>
      <c r="AE16" s="656"/>
      <c r="AF16" s="656"/>
      <c r="AG16" s="656"/>
      <c r="AH16" s="656"/>
      <c r="AI16" s="656"/>
      <c r="AJ16" s="656"/>
      <c r="AK16" s="656"/>
      <c r="AL16" s="631">
        <v>
0.2</v>
      </c>
      <c r="AM16" s="632"/>
      <c r="AN16" s="632"/>
      <c r="AO16" s="657"/>
      <c r="AP16" s="625" t="s">
        <v>
265</v>
      </c>
      <c r="AQ16" s="626"/>
      <c r="AR16" s="626"/>
      <c r="AS16" s="626"/>
      <c r="AT16" s="626"/>
      <c r="AU16" s="626"/>
      <c r="AV16" s="626"/>
      <c r="AW16" s="626"/>
      <c r="AX16" s="626"/>
      <c r="AY16" s="626"/>
      <c r="AZ16" s="626"/>
      <c r="BA16" s="626"/>
      <c r="BB16" s="626"/>
      <c r="BC16" s="626"/>
      <c r="BD16" s="626"/>
      <c r="BE16" s="626"/>
      <c r="BF16" s="627"/>
      <c r="BG16" s="628">
        <v>
167</v>
      </c>
      <c r="BH16" s="629"/>
      <c r="BI16" s="629"/>
      <c r="BJ16" s="629"/>
      <c r="BK16" s="629"/>
      <c r="BL16" s="629"/>
      <c r="BM16" s="629"/>
      <c r="BN16" s="630"/>
      <c r="BO16" s="655">
        <v>
0</v>
      </c>
      <c r="BP16" s="655"/>
      <c r="BQ16" s="655"/>
      <c r="BR16" s="655"/>
      <c r="BS16" s="656" t="s">
        <v>
128</v>
      </c>
      <c r="BT16" s="656"/>
      <c r="BU16" s="656"/>
      <c r="BV16" s="656"/>
      <c r="BW16" s="656"/>
      <c r="BX16" s="656"/>
      <c r="BY16" s="656"/>
      <c r="BZ16" s="656"/>
      <c r="CA16" s="656"/>
      <c r="CB16" s="723"/>
      <c r="CD16" s="670" t="s">
        <v>
266</v>
      </c>
      <c r="CE16" s="667"/>
      <c r="CF16" s="667"/>
      <c r="CG16" s="667"/>
      <c r="CH16" s="667"/>
      <c r="CI16" s="667"/>
      <c r="CJ16" s="667"/>
      <c r="CK16" s="667"/>
      <c r="CL16" s="667"/>
      <c r="CM16" s="667"/>
      <c r="CN16" s="667"/>
      <c r="CO16" s="667"/>
      <c r="CP16" s="667"/>
      <c r="CQ16" s="668"/>
      <c r="CR16" s="628">
        <v>
76725</v>
      </c>
      <c r="CS16" s="629"/>
      <c r="CT16" s="629"/>
      <c r="CU16" s="629"/>
      <c r="CV16" s="629"/>
      <c r="CW16" s="629"/>
      <c r="CX16" s="629"/>
      <c r="CY16" s="630"/>
      <c r="CZ16" s="655">
        <v>
0.3</v>
      </c>
      <c r="DA16" s="655"/>
      <c r="DB16" s="655"/>
      <c r="DC16" s="655"/>
      <c r="DD16" s="634" t="s">
        <v>
128</v>
      </c>
      <c r="DE16" s="629"/>
      <c r="DF16" s="629"/>
      <c r="DG16" s="629"/>
      <c r="DH16" s="629"/>
      <c r="DI16" s="629"/>
      <c r="DJ16" s="629"/>
      <c r="DK16" s="629"/>
      <c r="DL16" s="629"/>
      <c r="DM16" s="629"/>
      <c r="DN16" s="629"/>
      <c r="DO16" s="629"/>
      <c r="DP16" s="630"/>
      <c r="DQ16" s="634">
        <v>
20544</v>
      </c>
      <c r="DR16" s="629"/>
      <c r="DS16" s="629"/>
      <c r="DT16" s="629"/>
      <c r="DU16" s="629"/>
      <c r="DV16" s="629"/>
      <c r="DW16" s="629"/>
      <c r="DX16" s="629"/>
      <c r="DY16" s="629"/>
      <c r="DZ16" s="629"/>
      <c r="EA16" s="629"/>
      <c r="EB16" s="629"/>
      <c r="EC16" s="669"/>
    </row>
    <row r="17" spans="2:133" ht="11.25" customHeight="1" x14ac:dyDescent="0.15">
      <c r="B17" s="625" t="s">
        <v>
267</v>
      </c>
      <c r="C17" s="626"/>
      <c r="D17" s="626"/>
      <c r="E17" s="626"/>
      <c r="F17" s="626"/>
      <c r="G17" s="626"/>
      <c r="H17" s="626"/>
      <c r="I17" s="626"/>
      <c r="J17" s="626"/>
      <c r="K17" s="626"/>
      <c r="L17" s="626"/>
      <c r="M17" s="626"/>
      <c r="N17" s="626"/>
      <c r="O17" s="626"/>
      <c r="P17" s="626"/>
      <c r="Q17" s="627"/>
      <c r="R17" s="628">
        <v>
42493</v>
      </c>
      <c r="S17" s="629"/>
      <c r="T17" s="629"/>
      <c r="U17" s="629"/>
      <c r="V17" s="629"/>
      <c r="W17" s="629"/>
      <c r="X17" s="629"/>
      <c r="Y17" s="630"/>
      <c r="Z17" s="655">
        <v>
0.2</v>
      </c>
      <c r="AA17" s="655"/>
      <c r="AB17" s="655"/>
      <c r="AC17" s="655"/>
      <c r="AD17" s="656">
        <v>
42493</v>
      </c>
      <c r="AE17" s="656"/>
      <c r="AF17" s="656"/>
      <c r="AG17" s="656"/>
      <c r="AH17" s="656"/>
      <c r="AI17" s="656"/>
      <c r="AJ17" s="656"/>
      <c r="AK17" s="656"/>
      <c r="AL17" s="631">
        <v>
0.3</v>
      </c>
      <c r="AM17" s="632"/>
      <c r="AN17" s="632"/>
      <c r="AO17" s="657"/>
      <c r="AP17" s="625" t="s">
        <v>
268</v>
      </c>
      <c r="AQ17" s="626"/>
      <c r="AR17" s="626"/>
      <c r="AS17" s="626"/>
      <c r="AT17" s="626"/>
      <c r="AU17" s="626"/>
      <c r="AV17" s="626"/>
      <c r="AW17" s="626"/>
      <c r="AX17" s="626"/>
      <c r="AY17" s="626"/>
      <c r="AZ17" s="626"/>
      <c r="BA17" s="626"/>
      <c r="BB17" s="626"/>
      <c r="BC17" s="626"/>
      <c r="BD17" s="626"/>
      <c r="BE17" s="626"/>
      <c r="BF17" s="627"/>
      <c r="BG17" s="628" t="s">
        <v>
128</v>
      </c>
      <c r="BH17" s="629"/>
      <c r="BI17" s="629"/>
      <c r="BJ17" s="629"/>
      <c r="BK17" s="629"/>
      <c r="BL17" s="629"/>
      <c r="BM17" s="629"/>
      <c r="BN17" s="630"/>
      <c r="BO17" s="655" t="s">
        <v>
128</v>
      </c>
      <c r="BP17" s="655"/>
      <c r="BQ17" s="655"/>
      <c r="BR17" s="655"/>
      <c r="BS17" s="656" t="s">
        <v>
128</v>
      </c>
      <c r="BT17" s="656"/>
      <c r="BU17" s="656"/>
      <c r="BV17" s="656"/>
      <c r="BW17" s="656"/>
      <c r="BX17" s="656"/>
      <c r="BY17" s="656"/>
      <c r="BZ17" s="656"/>
      <c r="CA17" s="656"/>
      <c r="CB17" s="723"/>
      <c r="CD17" s="670" t="s">
        <v>
269</v>
      </c>
      <c r="CE17" s="667"/>
      <c r="CF17" s="667"/>
      <c r="CG17" s="667"/>
      <c r="CH17" s="667"/>
      <c r="CI17" s="667"/>
      <c r="CJ17" s="667"/>
      <c r="CK17" s="667"/>
      <c r="CL17" s="667"/>
      <c r="CM17" s="667"/>
      <c r="CN17" s="667"/>
      <c r="CO17" s="667"/>
      <c r="CP17" s="667"/>
      <c r="CQ17" s="668"/>
      <c r="CR17" s="628">
        <v>
2248449</v>
      </c>
      <c r="CS17" s="629"/>
      <c r="CT17" s="629"/>
      <c r="CU17" s="629"/>
      <c r="CV17" s="629"/>
      <c r="CW17" s="629"/>
      <c r="CX17" s="629"/>
      <c r="CY17" s="630"/>
      <c r="CZ17" s="655">
        <v>
8.6</v>
      </c>
      <c r="DA17" s="655"/>
      <c r="DB17" s="655"/>
      <c r="DC17" s="655"/>
      <c r="DD17" s="634" t="s">
        <v>
128</v>
      </c>
      <c r="DE17" s="629"/>
      <c r="DF17" s="629"/>
      <c r="DG17" s="629"/>
      <c r="DH17" s="629"/>
      <c r="DI17" s="629"/>
      <c r="DJ17" s="629"/>
      <c r="DK17" s="629"/>
      <c r="DL17" s="629"/>
      <c r="DM17" s="629"/>
      <c r="DN17" s="629"/>
      <c r="DO17" s="629"/>
      <c r="DP17" s="630"/>
      <c r="DQ17" s="634">
        <v>
2169305</v>
      </c>
      <c r="DR17" s="629"/>
      <c r="DS17" s="629"/>
      <c r="DT17" s="629"/>
      <c r="DU17" s="629"/>
      <c r="DV17" s="629"/>
      <c r="DW17" s="629"/>
      <c r="DX17" s="629"/>
      <c r="DY17" s="629"/>
      <c r="DZ17" s="629"/>
      <c r="EA17" s="629"/>
      <c r="EB17" s="629"/>
      <c r="EC17" s="669"/>
    </row>
    <row r="18" spans="2:133" ht="11.25" customHeight="1" x14ac:dyDescent="0.15">
      <c r="B18" s="625" t="s">
        <v>
270</v>
      </c>
      <c r="C18" s="626"/>
      <c r="D18" s="626"/>
      <c r="E18" s="626"/>
      <c r="F18" s="626"/>
      <c r="G18" s="626"/>
      <c r="H18" s="626"/>
      <c r="I18" s="626"/>
      <c r="J18" s="626"/>
      <c r="K18" s="626"/>
      <c r="L18" s="626"/>
      <c r="M18" s="626"/>
      <c r="N18" s="626"/>
      <c r="O18" s="626"/>
      <c r="P18" s="626"/>
      <c r="Q18" s="627"/>
      <c r="R18" s="628">
        <v>
118917</v>
      </c>
      <c r="S18" s="629"/>
      <c r="T18" s="629"/>
      <c r="U18" s="629"/>
      <c r="V18" s="629"/>
      <c r="W18" s="629"/>
      <c r="X18" s="629"/>
      <c r="Y18" s="630"/>
      <c r="Z18" s="655">
        <v>
0.4</v>
      </c>
      <c r="AA18" s="655"/>
      <c r="AB18" s="655"/>
      <c r="AC18" s="655"/>
      <c r="AD18" s="656">
        <v>
115436</v>
      </c>
      <c r="AE18" s="656"/>
      <c r="AF18" s="656"/>
      <c r="AG18" s="656"/>
      <c r="AH18" s="656"/>
      <c r="AI18" s="656"/>
      <c r="AJ18" s="656"/>
      <c r="AK18" s="656"/>
      <c r="AL18" s="631">
        <v>
0.80000001192092896</v>
      </c>
      <c r="AM18" s="632"/>
      <c r="AN18" s="632"/>
      <c r="AO18" s="657"/>
      <c r="AP18" s="625" t="s">
        <v>
271</v>
      </c>
      <c r="AQ18" s="626"/>
      <c r="AR18" s="626"/>
      <c r="AS18" s="626"/>
      <c r="AT18" s="626"/>
      <c r="AU18" s="626"/>
      <c r="AV18" s="626"/>
      <c r="AW18" s="626"/>
      <c r="AX18" s="626"/>
      <c r="AY18" s="626"/>
      <c r="AZ18" s="626"/>
      <c r="BA18" s="626"/>
      <c r="BB18" s="626"/>
      <c r="BC18" s="626"/>
      <c r="BD18" s="626"/>
      <c r="BE18" s="626"/>
      <c r="BF18" s="627"/>
      <c r="BG18" s="628" t="s">
        <v>
128</v>
      </c>
      <c r="BH18" s="629"/>
      <c r="BI18" s="629"/>
      <c r="BJ18" s="629"/>
      <c r="BK18" s="629"/>
      <c r="BL18" s="629"/>
      <c r="BM18" s="629"/>
      <c r="BN18" s="630"/>
      <c r="BO18" s="655" t="s">
        <v>
128</v>
      </c>
      <c r="BP18" s="655"/>
      <c r="BQ18" s="655"/>
      <c r="BR18" s="655"/>
      <c r="BS18" s="656" t="s">
        <v>
128</v>
      </c>
      <c r="BT18" s="656"/>
      <c r="BU18" s="656"/>
      <c r="BV18" s="656"/>
      <c r="BW18" s="656"/>
      <c r="BX18" s="656"/>
      <c r="BY18" s="656"/>
      <c r="BZ18" s="656"/>
      <c r="CA18" s="656"/>
      <c r="CB18" s="723"/>
      <c r="CD18" s="670" t="s">
        <v>
272</v>
      </c>
      <c r="CE18" s="667"/>
      <c r="CF18" s="667"/>
      <c r="CG18" s="667"/>
      <c r="CH18" s="667"/>
      <c r="CI18" s="667"/>
      <c r="CJ18" s="667"/>
      <c r="CK18" s="667"/>
      <c r="CL18" s="667"/>
      <c r="CM18" s="667"/>
      <c r="CN18" s="667"/>
      <c r="CO18" s="667"/>
      <c r="CP18" s="667"/>
      <c r="CQ18" s="668"/>
      <c r="CR18" s="628" t="s">
        <v>
128</v>
      </c>
      <c r="CS18" s="629"/>
      <c r="CT18" s="629"/>
      <c r="CU18" s="629"/>
      <c r="CV18" s="629"/>
      <c r="CW18" s="629"/>
      <c r="CX18" s="629"/>
      <c r="CY18" s="630"/>
      <c r="CZ18" s="655" t="s">
        <v>
128</v>
      </c>
      <c r="DA18" s="655"/>
      <c r="DB18" s="655"/>
      <c r="DC18" s="655"/>
      <c r="DD18" s="634" t="s">
        <v>
128</v>
      </c>
      <c r="DE18" s="629"/>
      <c r="DF18" s="629"/>
      <c r="DG18" s="629"/>
      <c r="DH18" s="629"/>
      <c r="DI18" s="629"/>
      <c r="DJ18" s="629"/>
      <c r="DK18" s="629"/>
      <c r="DL18" s="629"/>
      <c r="DM18" s="629"/>
      <c r="DN18" s="629"/>
      <c r="DO18" s="629"/>
      <c r="DP18" s="630"/>
      <c r="DQ18" s="634" t="s">
        <v>
128</v>
      </c>
      <c r="DR18" s="629"/>
      <c r="DS18" s="629"/>
      <c r="DT18" s="629"/>
      <c r="DU18" s="629"/>
      <c r="DV18" s="629"/>
      <c r="DW18" s="629"/>
      <c r="DX18" s="629"/>
      <c r="DY18" s="629"/>
      <c r="DZ18" s="629"/>
      <c r="EA18" s="629"/>
      <c r="EB18" s="629"/>
      <c r="EC18" s="669"/>
    </row>
    <row r="19" spans="2:133" ht="11.25" customHeight="1" x14ac:dyDescent="0.15">
      <c r="B19" s="625" t="s">
        <v>
273</v>
      </c>
      <c r="C19" s="626"/>
      <c r="D19" s="626"/>
      <c r="E19" s="626"/>
      <c r="F19" s="626"/>
      <c r="G19" s="626"/>
      <c r="H19" s="626"/>
      <c r="I19" s="626"/>
      <c r="J19" s="626"/>
      <c r="K19" s="626"/>
      <c r="L19" s="626"/>
      <c r="M19" s="626"/>
      <c r="N19" s="626"/>
      <c r="O19" s="626"/>
      <c r="P19" s="626"/>
      <c r="Q19" s="627"/>
      <c r="R19" s="628">
        <v>
30133</v>
      </c>
      <c r="S19" s="629"/>
      <c r="T19" s="629"/>
      <c r="U19" s="629"/>
      <c r="V19" s="629"/>
      <c r="W19" s="629"/>
      <c r="X19" s="629"/>
      <c r="Y19" s="630"/>
      <c r="Z19" s="655">
        <v>
0.1</v>
      </c>
      <c r="AA19" s="655"/>
      <c r="AB19" s="655"/>
      <c r="AC19" s="655"/>
      <c r="AD19" s="656">
        <v>
30133</v>
      </c>
      <c r="AE19" s="656"/>
      <c r="AF19" s="656"/>
      <c r="AG19" s="656"/>
      <c r="AH19" s="656"/>
      <c r="AI19" s="656"/>
      <c r="AJ19" s="656"/>
      <c r="AK19" s="656"/>
      <c r="AL19" s="631">
        <v>
0.2</v>
      </c>
      <c r="AM19" s="632"/>
      <c r="AN19" s="632"/>
      <c r="AO19" s="657"/>
      <c r="AP19" s="625" t="s">
        <v>
274</v>
      </c>
      <c r="AQ19" s="626"/>
      <c r="AR19" s="626"/>
      <c r="AS19" s="626"/>
      <c r="AT19" s="626"/>
      <c r="AU19" s="626"/>
      <c r="AV19" s="626"/>
      <c r="AW19" s="626"/>
      <c r="AX19" s="626"/>
      <c r="AY19" s="626"/>
      <c r="AZ19" s="626"/>
      <c r="BA19" s="626"/>
      <c r="BB19" s="626"/>
      <c r="BC19" s="626"/>
      <c r="BD19" s="626"/>
      <c r="BE19" s="626"/>
      <c r="BF19" s="627"/>
      <c r="BG19" s="628">
        <v>
178026</v>
      </c>
      <c r="BH19" s="629"/>
      <c r="BI19" s="629"/>
      <c r="BJ19" s="629"/>
      <c r="BK19" s="629"/>
      <c r="BL19" s="629"/>
      <c r="BM19" s="629"/>
      <c r="BN19" s="630"/>
      <c r="BO19" s="655">
        <v>
3.4</v>
      </c>
      <c r="BP19" s="655"/>
      <c r="BQ19" s="655"/>
      <c r="BR19" s="655"/>
      <c r="BS19" s="656" t="s">
        <v>
128</v>
      </c>
      <c r="BT19" s="656"/>
      <c r="BU19" s="656"/>
      <c r="BV19" s="656"/>
      <c r="BW19" s="656"/>
      <c r="BX19" s="656"/>
      <c r="BY19" s="656"/>
      <c r="BZ19" s="656"/>
      <c r="CA19" s="656"/>
      <c r="CB19" s="723"/>
      <c r="CD19" s="670" t="s">
        <v>
275</v>
      </c>
      <c r="CE19" s="667"/>
      <c r="CF19" s="667"/>
      <c r="CG19" s="667"/>
      <c r="CH19" s="667"/>
      <c r="CI19" s="667"/>
      <c r="CJ19" s="667"/>
      <c r="CK19" s="667"/>
      <c r="CL19" s="667"/>
      <c r="CM19" s="667"/>
      <c r="CN19" s="667"/>
      <c r="CO19" s="667"/>
      <c r="CP19" s="667"/>
      <c r="CQ19" s="668"/>
      <c r="CR19" s="628" t="s">
        <v>
128</v>
      </c>
      <c r="CS19" s="629"/>
      <c r="CT19" s="629"/>
      <c r="CU19" s="629"/>
      <c r="CV19" s="629"/>
      <c r="CW19" s="629"/>
      <c r="CX19" s="629"/>
      <c r="CY19" s="630"/>
      <c r="CZ19" s="655" t="s">
        <v>
128</v>
      </c>
      <c r="DA19" s="655"/>
      <c r="DB19" s="655"/>
      <c r="DC19" s="655"/>
      <c r="DD19" s="634" t="s">
        <v>
128</v>
      </c>
      <c r="DE19" s="629"/>
      <c r="DF19" s="629"/>
      <c r="DG19" s="629"/>
      <c r="DH19" s="629"/>
      <c r="DI19" s="629"/>
      <c r="DJ19" s="629"/>
      <c r="DK19" s="629"/>
      <c r="DL19" s="629"/>
      <c r="DM19" s="629"/>
      <c r="DN19" s="629"/>
      <c r="DO19" s="629"/>
      <c r="DP19" s="630"/>
      <c r="DQ19" s="634" t="s">
        <v>
128</v>
      </c>
      <c r="DR19" s="629"/>
      <c r="DS19" s="629"/>
      <c r="DT19" s="629"/>
      <c r="DU19" s="629"/>
      <c r="DV19" s="629"/>
      <c r="DW19" s="629"/>
      <c r="DX19" s="629"/>
      <c r="DY19" s="629"/>
      <c r="DZ19" s="629"/>
      <c r="EA19" s="629"/>
      <c r="EB19" s="629"/>
      <c r="EC19" s="669"/>
    </row>
    <row r="20" spans="2:133" ht="11.25" customHeight="1" x14ac:dyDescent="0.15">
      <c r="B20" s="625" t="s">
        <v>
276</v>
      </c>
      <c r="C20" s="626"/>
      <c r="D20" s="626"/>
      <c r="E20" s="626"/>
      <c r="F20" s="626"/>
      <c r="G20" s="626"/>
      <c r="H20" s="626"/>
      <c r="I20" s="626"/>
      <c r="J20" s="626"/>
      <c r="K20" s="626"/>
      <c r="L20" s="626"/>
      <c r="M20" s="626"/>
      <c r="N20" s="626"/>
      <c r="O20" s="626"/>
      <c r="P20" s="626"/>
      <c r="Q20" s="627"/>
      <c r="R20" s="628">
        <v>
8649</v>
      </c>
      <c r="S20" s="629"/>
      <c r="T20" s="629"/>
      <c r="U20" s="629"/>
      <c r="V20" s="629"/>
      <c r="W20" s="629"/>
      <c r="X20" s="629"/>
      <c r="Y20" s="630"/>
      <c r="Z20" s="655">
        <v>
0</v>
      </c>
      <c r="AA20" s="655"/>
      <c r="AB20" s="655"/>
      <c r="AC20" s="655"/>
      <c r="AD20" s="656">
        <v>
8649</v>
      </c>
      <c r="AE20" s="656"/>
      <c r="AF20" s="656"/>
      <c r="AG20" s="656"/>
      <c r="AH20" s="656"/>
      <c r="AI20" s="656"/>
      <c r="AJ20" s="656"/>
      <c r="AK20" s="656"/>
      <c r="AL20" s="631">
        <v>
0.1</v>
      </c>
      <c r="AM20" s="632"/>
      <c r="AN20" s="632"/>
      <c r="AO20" s="657"/>
      <c r="AP20" s="625" t="s">
        <v>
277</v>
      </c>
      <c r="AQ20" s="626"/>
      <c r="AR20" s="626"/>
      <c r="AS20" s="626"/>
      <c r="AT20" s="626"/>
      <c r="AU20" s="626"/>
      <c r="AV20" s="626"/>
      <c r="AW20" s="626"/>
      <c r="AX20" s="626"/>
      <c r="AY20" s="626"/>
      <c r="AZ20" s="626"/>
      <c r="BA20" s="626"/>
      <c r="BB20" s="626"/>
      <c r="BC20" s="626"/>
      <c r="BD20" s="626"/>
      <c r="BE20" s="626"/>
      <c r="BF20" s="627"/>
      <c r="BG20" s="628">
        <v>
178026</v>
      </c>
      <c r="BH20" s="629"/>
      <c r="BI20" s="629"/>
      <c r="BJ20" s="629"/>
      <c r="BK20" s="629"/>
      <c r="BL20" s="629"/>
      <c r="BM20" s="629"/>
      <c r="BN20" s="630"/>
      <c r="BO20" s="655">
        <v>
3.4</v>
      </c>
      <c r="BP20" s="655"/>
      <c r="BQ20" s="655"/>
      <c r="BR20" s="655"/>
      <c r="BS20" s="656" t="s">
        <v>
128</v>
      </c>
      <c r="BT20" s="656"/>
      <c r="BU20" s="656"/>
      <c r="BV20" s="656"/>
      <c r="BW20" s="656"/>
      <c r="BX20" s="656"/>
      <c r="BY20" s="656"/>
      <c r="BZ20" s="656"/>
      <c r="CA20" s="656"/>
      <c r="CB20" s="723"/>
      <c r="CD20" s="670" t="s">
        <v>
278</v>
      </c>
      <c r="CE20" s="667"/>
      <c r="CF20" s="667"/>
      <c r="CG20" s="667"/>
      <c r="CH20" s="667"/>
      <c r="CI20" s="667"/>
      <c r="CJ20" s="667"/>
      <c r="CK20" s="667"/>
      <c r="CL20" s="667"/>
      <c r="CM20" s="667"/>
      <c r="CN20" s="667"/>
      <c r="CO20" s="667"/>
      <c r="CP20" s="667"/>
      <c r="CQ20" s="668"/>
      <c r="CR20" s="628">
        <v>
26204284</v>
      </c>
      <c r="CS20" s="629"/>
      <c r="CT20" s="629"/>
      <c r="CU20" s="629"/>
      <c r="CV20" s="629"/>
      <c r="CW20" s="629"/>
      <c r="CX20" s="629"/>
      <c r="CY20" s="630"/>
      <c r="CZ20" s="655">
        <v>
100</v>
      </c>
      <c r="DA20" s="655"/>
      <c r="DB20" s="655"/>
      <c r="DC20" s="655"/>
      <c r="DD20" s="634">
        <v>
3123195</v>
      </c>
      <c r="DE20" s="629"/>
      <c r="DF20" s="629"/>
      <c r="DG20" s="629"/>
      <c r="DH20" s="629"/>
      <c r="DI20" s="629"/>
      <c r="DJ20" s="629"/>
      <c r="DK20" s="629"/>
      <c r="DL20" s="629"/>
      <c r="DM20" s="629"/>
      <c r="DN20" s="629"/>
      <c r="DO20" s="629"/>
      <c r="DP20" s="630"/>
      <c r="DQ20" s="634">
        <v>
18272386</v>
      </c>
      <c r="DR20" s="629"/>
      <c r="DS20" s="629"/>
      <c r="DT20" s="629"/>
      <c r="DU20" s="629"/>
      <c r="DV20" s="629"/>
      <c r="DW20" s="629"/>
      <c r="DX20" s="629"/>
      <c r="DY20" s="629"/>
      <c r="DZ20" s="629"/>
      <c r="EA20" s="629"/>
      <c r="EB20" s="629"/>
      <c r="EC20" s="669"/>
    </row>
    <row r="21" spans="2:133" ht="11.25" customHeight="1" x14ac:dyDescent="0.15">
      <c r="B21" s="625" t="s">
        <v>
279</v>
      </c>
      <c r="C21" s="626"/>
      <c r="D21" s="626"/>
      <c r="E21" s="626"/>
      <c r="F21" s="626"/>
      <c r="G21" s="626"/>
      <c r="H21" s="626"/>
      <c r="I21" s="626"/>
      <c r="J21" s="626"/>
      <c r="K21" s="626"/>
      <c r="L21" s="626"/>
      <c r="M21" s="626"/>
      <c r="N21" s="626"/>
      <c r="O21" s="626"/>
      <c r="P21" s="626"/>
      <c r="Q21" s="627"/>
      <c r="R21" s="628">
        <v>
2132</v>
      </c>
      <c r="S21" s="629"/>
      <c r="T21" s="629"/>
      <c r="U21" s="629"/>
      <c r="V21" s="629"/>
      <c r="W21" s="629"/>
      <c r="X21" s="629"/>
      <c r="Y21" s="630"/>
      <c r="Z21" s="655">
        <v>
0</v>
      </c>
      <c r="AA21" s="655"/>
      <c r="AB21" s="655"/>
      <c r="AC21" s="655"/>
      <c r="AD21" s="656">
        <v>
2132</v>
      </c>
      <c r="AE21" s="656"/>
      <c r="AF21" s="656"/>
      <c r="AG21" s="656"/>
      <c r="AH21" s="656"/>
      <c r="AI21" s="656"/>
      <c r="AJ21" s="656"/>
      <c r="AK21" s="656"/>
      <c r="AL21" s="631">
        <v>
0</v>
      </c>
      <c r="AM21" s="632"/>
      <c r="AN21" s="632"/>
      <c r="AO21" s="657"/>
      <c r="AP21" s="720" t="s">
        <v>
280</v>
      </c>
      <c r="AQ21" s="728"/>
      <c r="AR21" s="728"/>
      <c r="AS21" s="728"/>
      <c r="AT21" s="728"/>
      <c r="AU21" s="728"/>
      <c r="AV21" s="728"/>
      <c r="AW21" s="728"/>
      <c r="AX21" s="728"/>
      <c r="AY21" s="728"/>
      <c r="AZ21" s="728"/>
      <c r="BA21" s="728"/>
      <c r="BB21" s="728"/>
      <c r="BC21" s="728"/>
      <c r="BD21" s="728"/>
      <c r="BE21" s="728"/>
      <c r="BF21" s="722"/>
      <c r="BG21" s="628">
        <v>
14198</v>
      </c>
      <c r="BH21" s="629"/>
      <c r="BI21" s="629"/>
      <c r="BJ21" s="629"/>
      <c r="BK21" s="629"/>
      <c r="BL21" s="629"/>
      <c r="BM21" s="629"/>
      <c r="BN21" s="630"/>
      <c r="BO21" s="655">
        <v>
0.3</v>
      </c>
      <c r="BP21" s="655"/>
      <c r="BQ21" s="655"/>
      <c r="BR21" s="655"/>
      <c r="BS21" s="656" t="s">
        <v>
128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
281</v>
      </c>
      <c r="C22" s="692"/>
      <c r="D22" s="692"/>
      <c r="E22" s="692"/>
      <c r="F22" s="692"/>
      <c r="G22" s="692"/>
      <c r="H22" s="692"/>
      <c r="I22" s="692"/>
      <c r="J22" s="692"/>
      <c r="K22" s="692"/>
      <c r="L22" s="692"/>
      <c r="M22" s="692"/>
      <c r="N22" s="692"/>
      <c r="O22" s="692"/>
      <c r="P22" s="692"/>
      <c r="Q22" s="693"/>
      <c r="R22" s="628">
        <v>
78003</v>
      </c>
      <c r="S22" s="629"/>
      <c r="T22" s="629"/>
      <c r="U22" s="629"/>
      <c r="V22" s="629"/>
      <c r="W22" s="629"/>
      <c r="X22" s="629"/>
      <c r="Y22" s="630"/>
      <c r="Z22" s="655">
        <v>
0.3</v>
      </c>
      <c r="AA22" s="655"/>
      <c r="AB22" s="655"/>
      <c r="AC22" s="655"/>
      <c r="AD22" s="656">
        <v>
74522</v>
      </c>
      <c r="AE22" s="656"/>
      <c r="AF22" s="656"/>
      <c r="AG22" s="656"/>
      <c r="AH22" s="656"/>
      <c r="AI22" s="656"/>
      <c r="AJ22" s="656"/>
      <c r="AK22" s="656"/>
      <c r="AL22" s="631">
        <v>
0.5</v>
      </c>
      <c r="AM22" s="632"/>
      <c r="AN22" s="632"/>
      <c r="AO22" s="657"/>
      <c r="AP22" s="720" t="s">
        <v>
282</v>
      </c>
      <c r="AQ22" s="728"/>
      <c r="AR22" s="728"/>
      <c r="AS22" s="728"/>
      <c r="AT22" s="728"/>
      <c r="AU22" s="728"/>
      <c r="AV22" s="728"/>
      <c r="AW22" s="728"/>
      <c r="AX22" s="728"/>
      <c r="AY22" s="728"/>
      <c r="AZ22" s="728"/>
      <c r="BA22" s="728"/>
      <c r="BB22" s="728"/>
      <c r="BC22" s="728"/>
      <c r="BD22" s="728"/>
      <c r="BE22" s="728"/>
      <c r="BF22" s="722"/>
      <c r="BG22" s="628" t="s">
        <v>
128</v>
      </c>
      <c r="BH22" s="629"/>
      <c r="BI22" s="629"/>
      <c r="BJ22" s="629"/>
      <c r="BK22" s="629"/>
      <c r="BL22" s="629"/>
      <c r="BM22" s="629"/>
      <c r="BN22" s="630"/>
      <c r="BO22" s="655" t="s">
        <v>
128</v>
      </c>
      <c r="BP22" s="655"/>
      <c r="BQ22" s="655"/>
      <c r="BR22" s="655"/>
      <c r="BS22" s="656" t="s">
        <v>
128</v>
      </c>
      <c r="BT22" s="656"/>
      <c r="BU22" s="656"/>
      <c r="BV22" s="656"/>
      <c r="BW22" s="656"/>
      <c r="BX22" s="656"/>
      <c r="BY22" s="656"/>
      <c r="BZ22" s="656"/>
      <c r="CA22" s="656"/>
      <c r="CB22" s="723"/>
      <c r="CD22" s="730" t="s">
        <v>
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
284</v>
      </c>
      <c r="C23" s="626"/>
      <c r="D23" s="626"/>
      <c r="E23" s="626"/>
      <c r="F23" s="626"/>
      <c r="G23" s="626"/>
      <c r="H23" s="626"/>
      <c r="I23" s="626"/>
      <c r="J23" s="626"/>
      <c r="K23" s="626"/>
      <c r="L23" s="626"/>
      <c r="M23" s="626"/>
      <c r="N23" s="626"/>
      <c r="O23" s="626"/>
      <c r="P23" s="626"/>
      <c r="Q23" s="627"/>
      <c r="R23" s="628">
        <v>
9616476</v>
      </c>
      <c r="S23" s="629"/>
      <c r="T23" s="629"/>
      <c r="U23" s="629"/>
      <c r="V23" s="629"/>
      <c r="W23" s="629"/>
      <c r="X23" s="629"/>
      <c r="Y23" s="630"/>
      <c r="Z23" s="655">
        <v>
34.5</v>
      </c>
      <c r="AA23" s="655"/>
      <c r="AB23" s="655"/>
      <c r="AC23" s="655"/>
      <c r="AD23" s="656">
        <v>
8357578</v>
      </c>
      <c r="AE23" s="656"/>
      <c r="AF23" s="656"/>
      <c r="AG23" s="656"/>
      <c r="AH23" s="656"/>
      <c r="AI23" s="656"/>
      <c r="AJ23" s="656"/>
      <c r="AK23" s="656"/>
      <c r="AL23" s="631">
        <v>
54.7</v>
      </c>
      <c r="AM23" s="632"/>
      <c r="AN23" s="632"/>
      <c r="AO23" s="657"/>
      <c r="AP23" s="720" t="s">
        <v>
285</v>
      </c>
      <c r="AQ23" s="728"/>
      <c r="AR23" s="728"/>
      <c r="AS23" s="728"/>
      <c r="AT23" s="728"/>
      <c r="AU23" s="728"/>
      <c r="AV23" s="728"/>
      <c r="AW23" s="728"/>
      <c r="AX23" s="728"/>
      <c r="AY23" s="728"/>
      <c r="AZ23" s="728"/>
      <c r="BA23" s="728"/>
      <c r="BB23" s="728"/>
      <c r="BC23" s="728"/>
      <c r="BD23" s="728"/>
      <c r="BE23" s="728"/>
      <c r="BF23" s="722"/>
      <c r="BG23" s="628">
        <v>
163828</v>
      </c>
      <c r="BH23" s="629"/>
      <c r="BI23" s="629"/>
      <c r="BJ23" s="629"/>
      <c r="BK23" s="629"/>
      <c r="BL23" s="629"/>
      <c r="BM23" s="629"/>
      <c r="BN23" s="630"/>
      <c r="BO23" s="655">
        <v>
3.1</v>
      </c>
      <c r="BP23" s="655"/>
      <c r="BQ23" s="655"/>
      <c r="BR23" s="655"/>
      <c r="BS23" s="656" t="s">
        <v>
128</v>
      </c>
      <c r="BT23" s="656"/>
      <c r="BU23" s="656"/>
      <c r="BV23" s="656"/>
      <c r="BW23" s="656"/>
      <c r="BX23" s="656"/>
      <c r="BY23" s="656"/>
      <c r="BZ23" s="656"/>
      <c r="CA23" s="656"/>
      <c r="CB23" s="723"/>
      <c r="CD23" s="730" t="s">
        <v>
224</v>
      </c>
      <c r="CE23" s="731"/>
      <c r="CF23" s="731"/>
      <c r="CG23" s="731"/>
      <c r="CH23" s="731"/>
      <c r="CI23" s="731"/>
      <c r="CJ23" s="731"/>
      <c r="CK23" s="731"/>
      <c r="CL23" s="731"/>
      <c r="CM23" s="731"/>
      <c r="CN23" s="731"/>
      <c r="CO23" s="731"/>
      <c r="CP23" s="731"/>
      <c r="CQ23" s="732"/>
      <c r="CR23" s="730" t="s">
        <v>
286</v>
      </c>
      <c r="CS23" s="731"/>
      <c r="CT23" s="731"/>
      <c r="CU23" s="731"/>
      <c r="CV23" s="731"/>
      <c r="CW23" s="731"/>
      <c r="CX23" s="731"/>
      <c r="CY23" s="732"/>
      <c r="CZ23" s="730" t="s">
        <v>
287</v>
      </c>
      <c r="DA23" s="731"/>
      <c r="DB23" s="731"/>
      <c r="DC23" s="732"/>
      <c r="DD23" s="730" t="s">
        <v>
288</v>
      </c>
      <c r="DE23" s="731"/>
      <c r="DF23" s="731"/>
      <c r="DG23" s="731"/>
      <c r="DH23" s="731"/>
      <c r="DI23" s="731"/>
      <c r="DJ23" s="731"/>
      <c r="DK23" s="732"/>
      <c r="DL23" s="739" t="s">
        <v>
289</v>
      </c>
      <c r="DM23" s="740"/>
      <c r="DN23" s="740"/>
      <c r="DO23" s="740"/>
      <c r="DP23" s="740"/>
      <c r="DQ23" s="740"/>
      <c r="DR23" s="740"/>
      <c r="DS23" s="740"/>
      <c r="DT23" s="740"/>
      <c r="DU23" s="740"/>
      <c r="DV23" s="741"/>
      <c r="DW23" s="730" t="s">
        <v>
290</v>
      </c>
      <c r="DX23" s="731"/>
      <c r="DY23" s="731"/>
      <c r="DZ23" s="731"/>
      <c r="EA23" s="731"/>
      <c r="EB23" s="731"/>
      <c r="EC23" s="732"/>
    </row>
    <row r="24" spans="2:133" ht="11.25" customHeight="1" x14ac:dyDescent="0.15">
      <c r="B24" s="625" t="s">
        <v>
291</v>
      </c>
      <c r="C24" s="626"/>
      <c r="D24" s="626"/>
      <c r="E24" s="626"/>
      <c r="F24" s="626"/>
      <c r="G24" s="626"/>
      <c r="H24" s="626"/>
      <c r="I24" s="626"/>
      <c r="J24" s="626"/>
      <c r="K24" s="626"/>
      <c r="L24" s="626"/>
      <c r="M24" s="626"/>
      <c r="N24" s="626"/>
      <c r="O24" s="626"/>
      <c r="P24" s="626"/>
      <c r="Q24" s="627"/>
      <c r="R24" s="628">
        <v>
8357578</v>
      </c>
      <c r="S24" s="629"/>
      <c r="T24" s="629"/>
      <c r="U24" s="629"/>
      <c r="V24" s="629"/>
      <c r="W24" s="629"/>
      <c r="X24" s="629"/>
      <c r="Y24" s="630"/>
      <c r="Z24" s="655">
        <v>
30</v>
      </c>
      <c r="AA24" s="655"/>
      <c r="AB24" s="655"/>
      <c r="AC24" s="655"/>
      <c r="AD24" s="656">
        <v>
8357578</v>
      </c>
      <c r="AE24" s="656"/>
      <c r="AF24" s="656"/>
      <c r="AG24" s="656"/>
      <c r="AH24" s="656"/>
      <c r="AI24" s="656"/>
      <c r="AJ24" s="656"/>
      <c r="AK24" s="656"/>
      <c r="AL24" s="631">
        <v>
54.7</v>
      </c>
      <c r="AM24" s="632"/>
      <c r="AN24" s="632"/>
      <c r="AO24" s="657"/>
      <c r="AP24" s="720" t="s">
        <v>
292</v>
      </c>
      <c r="AQ24" s="728"/>
      <c r="AR24" s="728"/>
      <c r="AS24" s="728"/>
      <c r="AT24" s="728"/>
      <c r="AU24" s="728"/>
      <c r="AV24" s="728"/>
      <c r="AW24" s="728"/>
      <c r="AX24" s="728"/>
      <c r="AY24" s="728"/>
      <c r="AZ24" s="728"/>
      <c r="BA24" s="728"/>
      <c r="BB24" s="728"/>
      <c r="BC24" s="728"/>
      <c r="BD24" s="728"/>
      <c r="BE24" s="728"/>
      <c r="BF24" s="722"/>
      <c r="BG24" s="628" t="s">
        <v>
128</v>
      </c>
      <c r="BH24" s="629"/>
      <c r="BI24" s="629"/>
      <c r="BJ24" s="629"/>
      <c r="BK24" s="629"/>
      <c r="BL24" s="629"/>
      <c r="BM24" s="629"/>
      <c r="BN24" s="630"/>
      <c r="BO24" s="655" t="s">
        <v>
128</v>
      </c>
      <c r="BP24" s="655"/>
      <c r="BQ24" s="655"/>
      <c r="BR24" s="655"/>
      <c r="BS24" s="656" t="s">
        <v>
128</v>
      </c>
      <c r="BT24" s="656"/>
      <c r="BU24" s="656"/>
      <c r="BV24" s="656"/>
      <c r="BW24" s="656"/>
      <c r="BX24" s="656"/>
      <c r="BY24" s="656"/>
      <c r="BZ24" s="656"/>
      <c r="CA24" s="656"/>
      <c r="CB24" s="723"/>
      <c r="CD24" s="684" t="s">
        <v>
293</v>
      </c>
      <c r="CE24" s="685"/>
      <c r="CF24" s="685"/>
      <c r="CG24" s="685"/>
      <c r="CH24" s="685"/>
      <c r="CI24" s="685"/>
      <c r="CJ24" s="685"/>
      <c r="CK24" s="685"/>
      <c r="CL24" s="685"/>
      <c r="CM24" s="685"/>
      <c r="CN24" s="685"/>
      <c r="CO24" s="685"/>
      <c r="CP24" s="685"/>
      <c r="CQ24" s="686"/>
      <c r="CR24" s="681">
        <v>
11881475</v>
      </c>
      <c r="CS24" s="682"/>
      <c r="CT24" s="682"/>
      <c r="CU24" s="682"/>
      <c r="CV24" s="682"/>
      <c r="CW24" s="682"/>
      <c r="CX24" s="682"/>
      <c r="CY24" s="725"/>
      <c r="CZ24" s="726">
        <v>
45.3</v>
      </c>
      <c r="DA24" s="700"/>
      <c r="DB24" s="700"/>
      <c r="DC24" s="729"/>
      <c r="DD24" s="724">
        <v>
8050249</v>
      </c>
      <c r="DE24" s="682"/>
      <c r="DF24" s="682"/>
      <c r="DG24" s="682"/>
      <c r="DH24" s="682"/>
      <c r="DI24" s="682"/>
      <c r="DJ24" s="682"/>
      <c r="DK24" s="725"/>
      <c r="DL24" s="724">
        <v>
7986012</v>
      </c>
      <c r="DM24" s="682"/>
      <c r="DN24" s="682"/>
      <c r="DO24" s="682"/>
      <c r="DP24" s="682"/>
      <c r="DQ24" s="682"/>
      <c r="DR24" s="682"/>
      <c r="DS24" s="682"/>
      <c r="DT24" s="682"/>
      <c r="DU24" s="682"/>
      <c r="DV24" s="725"/>
      <c r="DW24" s="726">
        <v>
49.9</v>
      </c>
      <c r="DX24" s="700"/>
      <c r="DY24" s="700"/>
      <c r="DZ24" s="700"/>
      <c r="EA24" s="700"/>
      <c r="EB24" s="700"/>
      <c r="EC24" s="727"/>
    </row>
    <row r="25" spans="2:133" ht="11.25" customHeight="1" x14ac:dyDescent="0.15">
      <c r="B25" s="625" t="s">
        <v>
294</v>
      </c>
      <c r="C25" s="626"/>
      <c r="D25" s="626"/>
      <c r="E25" s="626"/>
      <c r="F25" s="626"/>
      <c r="G25" s="626"/>
      <c r="H25" s="626"/>
      <c r="I25" s="626"/>
      <c r="J25" s="626"/>
      <c r="K25" s="626"/>
      <c r="L25" s="626"/>
      <c r="M25" s="626"/>
      <c r="N25" s="626"/>
      <c r="O25" s="626"/>
      <c r="P25" s="626"/>
      <c r="Q25" s="627"/>
      <c r="R25" s="628">
        <v>
1258578</v>
      </c>
      <c r="S25" s="629"/>
      <c r="T25" s="629"/>
      <c r="U25" s="629"/>
      <c r="V25" s="629"/>
      <c r="W25" s="629"/>
      <c r="X25" s="629"/>
      <c r="Y25" s="630"/>
      <c r="Z25" s="655">
        <v>
4.5</v>
      </c>
      <c r="AA25" s="655"/>
      <c r="AB25" s="655"/>
      <c r="AC25" s="655"/>
      <c r="AD25" s="656" t="s">
        <v>
128</v>
      </c>
      <c r="AE25" s="656"/>
      <c r="AF25" s="656"/>
      <c r="AG25" s="656"/>
      <c r="AH25" s="656"/>
      <c r="AI25" s="656"/>
      <c r="AJ25" s="656"/>
      <c r="AK25" s="656"/>
      <c r="AL25" s="631" t="s">
        <v>
128</v>
      </c>
      <c r="AM25" s="632"/>
      <c r="AN25" s="632"/>
      <c r="AO25" s="657"/>
      <c r="AP25" s="720" t="s">
        <v>
295</v>
      </c>
      <c r="AQ25" s="728"/>
      <c r="AR25" s="728"/>
      <c r="AS25" s="728"/>
      <c r="AT25" s="728"/>
      <c r="AU25" s="728"/>
      <c r="AV25" s="728"/>
      <c r="AW25" s="728"/>
      <c r="AX25" s="728"/>
      <c r="AY25" s="728"/>
      <c r="AZ25" s="728"/>
      <c r="BA25" s="728"/>
      <c r="BB25" s="728"/>
      <c r="BC25" s="728"/>
      <c r="BD25" s="728"/>
      <c r="BE25" s="728"/>
      <c r="BF25" s="722"/>
      <c r="BG25" s="628" t="s">
        <v>
128</v>
      </c>
      <c r="BH25" s="629"/>
      <c r="BI25" s="629"/>
      <c r="BJ25" s="629"/>
      <c r="BK25" s="629"/>
      <c r="BL25" s="629"/>
      <c r="BM25" s="629"/>
      <c r="BN25" s="630"/>
      <c r="BO25" s="655" t="s">
        <v>
128</v>
      </c>
      <c r="BP25" s="655"/>
      <c r="BQ25" s="655"/>
      <c r="BR25" s="655"/>
      <c r="BS25" s="656" t="s">
        <v>
128</v>
      </c>
      <c r="BT25" s="656"/>
      <c r="BU25" s="656"/>
      <c r="BV25" s="656"/>
      <c r="BW25" s="656"/>
      <c r="BX25" s="656"/>
      <c r="BY25" s="656"/>
      <c r="BZ25" s="656"/>
      <c r="CA25" s="656"/>
      <c r="CB25" s="723"/>
      <c r="CD25" s="670" t="s">
        <v>
296</v>
      </c>
      <c r="CE25" s="667"/>
      <c r="CF25" s="667"/>
      <c r="CG25" s="667"/>
      <c r="CH25" s="667"/>
      <c r="CI25" s="667"/>
      <c r="CJ25" s="667"/>
      <c r="CK25" s="667"/>
      <c r="CL25" s="667"/>
      <c r="CM25" s="667"/>
      <c r="CN25" s="667"/>
      <c r="CO25" s="667"/>
      <c r="CP25" s="667"/>
      <c r="CQ25" s="668"/>
      <c r="CR25" s="628">
        <v>
4948869</v>
      </c>
      <c r="CS25" s="639"/>
      <c r="CT25" s="639"/>
      <c r="CU25" s="639"/>
      <c r="CV25" s="639"/>
      <c r="CW25" s="639"/>
      <c r="CX25" s="639"/>
      <c r="CY25" s="640"/>
      <c r="CZ25" s="631">
        <v>
18.899999999999999</v>
      </c>
      <c r="DA25" s="641"/>
      <c r="DB25" s="641"/>
      <c r="DC25" s="642"/>
      <c r="DD25" s="634">
        <v>
4674200</v>
      </c>
      <c r="DE25" s="639"/>
      <c r="DF25" s="639"/>
      <c r="DG25" s="639"/>
      <c r="DH25" s="639"/>
      <c r="DI25" s="639"/>
      <c r="DJ25" s="639"/>
      <c r="DK25" s="640"/>
      <c r="DL25" s="634">
        <v>
4647361</v>
      </c>
      <c r="DM25" s="639"/>
      <c r="DN25" s="639"/>
      <c r="DO25" s="639"/>
      <c r="DP25" s="639"/>
      <c r="DQ25" s="639"/>
      <c r="DR25" s="639"/>
      <c r="DS25" s="639"/>
      <c r="DT25" s="639"/>
      <c r="DU25" s="639"/>
      <c r="DV25" s="640"/>
      <c r="DW25" s="631">
        <v>
29.1</v>
      </c>
      <c r="DX25" s="641"/>
      <c r="DY25" s="641"/>
      <c r="DZ25" s="641"/>
      <c r="EA25" s="641"/>
      <c r="EB25" s="641"/>
      <c r="EC25" s="662"/>
    </row>
    <row r="26" spans="2:133" ht="11.25" customHeight="1" x14ac:dyDescent="0.15">
      <c r="B26" s="625" t="s">
        <v>
297</v>
      </c>
      <c r="C26" s="626"/>
      <c r="D26" s="626"/>
      <c r="E26" s="626"/>
      <c r="F26" s="626"/>
      <c r="G26" s="626"/>
      <c r="H26" s="626"/>
      <c r="I26" s="626"/>
      <c r="J26" s="626"/>
      <c r="K26" s="626"/>
      <c r="L26" s="626"/>
      <c r="M26" s="626"/>
      <c r="N26" s="626"/>
      <c r="O26" s="626"/>
      <c r="P26" s="626"/>
      <c r="Q26" s="627"/>
      <c r="R26" s="628">
        <v>
320</v>
      </c>
      <c r="S26" s="629"/>
      <c r="T26" s="629"/>
      <c r="U26" s="629"/>
      <c r="V26" s="629"/>
      <c r="W26" s="629"/>
      <c r="X26" s="629"/>
      <c r="Y26" s="630"/>
      <c r="Z26" s="655">
        <v>
0</v>
      </c>
      <c r="AA26" s="655"/>
      <c r="AB26" s="655"/>
      <c r="AC26" s="655"/>
      <c r="AD26" s="656" t="s">
        <v>
128</v>
      </c>
      <c r="AE26" s="656"/>
      <c r="AF26" s="656"/>
      <c r="AG26" s="656"/>
      <c r="AH26" s="656"/>
      <c r="AI26" s="656"/>
      <c r="AJ26" s="656"/>
      <c r="AK26" s="656"/>
      <c r="AL26" s="631" t="s">
        <v>
128</v>
      </c>
      <c r="AM26" s="632"/>
      <c r="AN26" s="632"/>
      <c r="AO26" s="657"/>
      <c r="AP26" s="720" t="s">
        <v>
298</v>
      </c>
      <c r="AQ26" s="721"/>
      <c r="AR26" s="721"/>
      <c r="AS26" s="721"/>
      <c r="AT26" s="721"/>
      <c r="AU26" s="721"/>
      <c r="AV26" s="721"/>
      <c r="AW26" s="721"/>
      <c r="AX26" s="721"/>
      <c r="AY26" s="721"/>
      <c r="AZ26" s="721"/>
      <c r="BA26" s="721"/>
      <c r="BB26" s="721"/>
      <c r="BC26" s="721"/>
      <c r="BD26" s="721"/>
      <c r="BE26" s="721"/>
      <c r="BF26" s="722"/>
      <c r="BG26" s="628" t="s">
        <v>
128</v>
      </c>
      <c r="BH26" s="629"/>
      <c r="BI26" s="629"/>
      <c r="BJ26" s="629"/>
      <c r="BK26" s="629"/>
      <c r="BL26" s="629"/>
      <c r="BM26" s="629"/>
      <c r="BN26" s="630"/>
      <c r="BO26" s="655" t="s">
        <v>
128</v>
      </c>
      <c r="BP26" s="655"/>
      <c r="BQ26" s="655"/>
      <c r="BR26" s="655"/>
      <c r="BS26" s="656" t="s">
        <v>
128</v>
      </c>
      <c r="BT26" s="656"/>
      <c r="BU26" s="656"/>
      <c r="BV26" s="656"/>
      <c r="BW26" s="656"/>
      <c r="BX26" s="656"/>
      <c r="BY26" s="656"/>
      <c r="BZ26" s="656"/>
      <c r="CA26" s="656"/>
      <c r="CB26" s="723"/>
      <c r="CD26" s="670" t="s">
        <v>
299</v>
      </c>
      <c r="CE26" s="667"/>
      <c r="CF26" s="667"/>
      <c r="CG26" s="667"/>
      <c r="CH26" s="667"/>
      <c r="CI26" s="667"/>
      <c r="CJ26" s="667"/>
      <c r="CK26" s="667"/>
      <c r="CL26" s="667"/>
      <c r="CM26" s="667"/>
      <c r="CN26" s="667"/>
      <c r="CO26" s="667"/>
      <c r="CP26" s="667"/>
      <c r="CQ26" s="668"/>
      <c r="CR26" s="628">
        <v>
3048013</v>
      </c>
      <c r="CS26" s="629"/>
      <c r="CT26" s="629"/>
      <c r="CU26" s="629"/>
      <c r="CV26" s="629"/>
      <c r="CW26" s="629"/>
      <c r="CX26" s="629"/>
      <c r="CY26" s="630"/>
      <c r="CZ26" s="631">
        <v>
11.6</v>
      </c>
      <c r="DA26" s="641"/>
      <c r="DB26" s="641"/>
      <c r="DC26" s="642"/>
      <c r="DD26" s="634">
        <v>
2899885</v>
      </c>
      <c r="DE26" s="629"/>
      <c r="DF26" s="629"/>
      <c r="DG26" s="629"/>
      <c r="DH26" s="629"/>
      <c r="DI26" s="629"/>
      <c r="DJ26" s="629"/>
      <c r="DK26" s="630"/>
      <c r="DL26" s="634" t="s">
        <v>
128</v>
      </c>
      <c r="DM26" s="629"/>
      <c r="DN26" s="629"/>
      <c r="DO26" s="629"/>
      <c r="DP26" s="629"/>
      <c r="DQ26" s="629"/>
      <c r="DR26" s="629"/>
      <c r="DS26" s="629"/>
      <c r="DT26" s="629"/>
      <c r="DU26" s="629"/>
      <c r="DV26" s="630"/>
      <c r="DW26" s="631" t="s">
        <v>
128</v>
      </c>
      <c r="DX26" s="641"/>
      <c r="DY26" s="641"/>
      <c r="DZ26" s="641"/>
      <c r="EA26" s="641"/>
      <c r="EB26" s="641"/>
      <c r="EC26" s="662"/>
    </row>
    <row r="27" spans="2:133" ht="11.25" customHeight="1" x14ac:dyDescent="0.15">
      <c r="B27" s="625" t="s">
        <v>
300</v>
      </c>
      <c r="C27" s="626"/>
      <c r="D27" s="626"/>
      <c r="E27" s="626"/>
      <c r="F27" s="626"/>
      <c r="G27" s="626"/>
      <c r="H27" s="626"/>
      <c r="I27" s="626"/>
      <c r="J27" s="626"/>
      <c r="K27" s="626"/>
      <c r="L27" s="626"/>
      <c r="M27" s="626"/>
      <c r="N27" s="626"/>
      <c r="O27" s="626"/>
      <c r="P27" s="626"/>
      <c r="Q27" s="627"/>
      <c r="R27" s="628">
        <v>
16659154</v>
      </c>
      <c r="S27" s="629"/>
      <c r="T27" s="629"/>
      <c r="U27" s="629"/>
      <c r="V27" s="629"/>
      <c r="W27" s="629"/>
      <c r="X27" s="629"/>
      <c r="Y27" s="630"/>
      <c r="Z27" s="655">
        <v>
59.7</v>
      </c>
      <c r="AA27" s="655"/>
      <c r="AB27" s="655"/>
      <c r="AC27" s="655"/>
      <c r="AD27" s="656">
        <v>
15232947</v>
      </c>
      <c r="AE27" s="656"/>
      <c r="AF27" s="656"/>
      <c r="AG27" s="656"/>
      <c r="AH27" s="656"/>
      <c r="AI27" s="656"/>
      <c r="AJ27" s="656"/>
      <c r="AK27" s="656"/>
      <c r="AL27" s="631">
        <v>
99.699996948242188</v>
      </c>
      <c r="AM27" s="632"/>
      <c r="AN27" s="632"/>
      <c r="AO27" s="657"/>
      <c r="AP27" s="625" t="s">
        <v>
301</v>
      </c>
      <c r="AQ27" s="626"/>
      <c r="AR27" s="626"/>
      <c r="AS27" s="626"/>
      <c r="AT27" s="626"/>
      <c r="AU27" s="626"/>
      <c r="AV27" s="626"/>
      <c r="AW27" s="626"/>
      <c r="AX27" s="626"/>
      <c r="AY27" s="626"/>
      <c r="AZ27" s="626"/>
      <c r="BA27" s="626"/>
      <c r="BB27" s="626"/>
      <c r="BC27" s="626"/>
      <c r="BD27" s="626"/>
      <c r="BE27" s="626"/>
      <c r="BF27" s="627"/>
      <c r="BG27" s="628">
        <v>
5225895</v>
      </c>
      <c r="BH27" s="629"/>
      <c r="BI27" s="629"/>
      <c r="BJ27" s="629"/>
      <c r="BK27" s="629"/>
      <c r="BL27" s="629"/>
      <c r="BM27" s="629"/>
      <c r="BN27" s="630"/>
      <c r="BO27" s="655">
        <v>
100</v>
      </c>
      <c r="BP27" s="655"/>
      <c r="BQ27" s="655"/>
      <c r="BR27" s="655"/>
      <c r="BS27" s="656">
        <v>
31287</v>
      </c>
      <c r="BT27" s="656"/>
      <c r="BU27" s="656"/>
      <c r="BV27" s="656"/>
      <c r="BW27" s="656"/>
      <c r="BX27" s="656"/>
      <c r="BY27" s="656"/>
      <c r="BZ27" s="656"/>
      <c r="CA27" s="656"/>
      <c r="CB27" s="723"/>
      <c r="CD27" s="670" t="s">
        <v>
302</v>
      </c>
      <c r="CE27" s="667"/>
      <c r="CF27" s="667"/>
      <c r="CG27" s="667"/>
      <c r="CH27" s="667"/>
      <c r="CI27" s="667"/>
      <c r="CJ27" s="667"/>
      <c r="CK27" s="667"/>
      <c r="CL27" s="667"/>
      <c r="CM27" s="667"/>
      <c r="CN27" s="667"/>
      <c r="CO27" s="667"/>
      <c r="CP27" s="667"/>
      <c r="CQ27" s="668"/>
      <c r="CR27" s="628">
        <v>
4684157</v>
      </c>
      <c r="CS27" s="639"/>
      <c r="CT27" s="639"/>
      <c r="CU27" s="639"/>
      <c r="CV27" s="639"/>
      <c r="CW27" s="639"/>
      <c r="CX27" s="639"/>
      <c r="CY27" s="640"/>
      <c r="CZ27" s="631">
        <v>
17.899999999999999</v>
      </c>
      <c r="DA27" s="641"/>
      <c r="DB27" s="641"/>
      <c r="DC27" s="642"/>
      <c r="DD27" s="634">
        <v>
1206744</v>
      </c>
      <c r="DE27" s="639"/>
      <c r="DF27" s="639"/>
      <c r="DG27" s="639"/>
      <c r="DH27" s="639"/>
      <c r="DI27" s="639"/>
      <c r="DJ27" s="639"/>
      <c r="DK27" s="640"/>
      <c r="DL27" s="634">
        <v>
1169346</v>
      </c>
      <c r="DM27" s="639"/>
      <c r="DN27" s="639"/>
      <c r="DO27" s="639"/>
      <c r="DP27" s="639"/>
      <c r="DQ27" s="639"/>
      <c r="DR27" s="639"/>
      <c r="DS27" s="639"/>
      <c r="DT27" s="639"/>
      <c r="DU27" s="639"/>
      <c r="DV27" s="640"/>
      <c r="DW27" s="631">
        <v>
7.3</v>
      </c>
      <c r="DX27" s="641"/>
      <c r="DY27" s="641"/>
      <c r="DZ27" s="641"/>
      <c r="EA27" s="641"/>
      <c r="EB27" s="641"/>
      <c r="EC27" s="662"/>
    </row>
    <row r="28" spans="2:133" ht="11.25" customHeight="1" x14ac:dyDescent="0.15">
      <c r="B28" s="625" t="s">
        <v>
303</v>
      </c>
      <c r="C28" s="626"/>
      <c r="D28" s="626"/>
      <c r="E28" s="626"/>
      <c r="F28" s="626"/>
      <c r="G28" s="626"/>
      <c r="H28" s="626"/>
      <c r="I28" s="626"/>
      <c r="J28" s="626"/>
      <c r="K28" s="626"/>
      <c r="L28" s="626"/>
      <c r="M28" s="626"/>
      <c r="N28" s="626"/>
      <c r="O28" s="626"/>
      <c r="P28" s="626"/>
      <c r="Q28" s="627"/>
      <c r="R28" s="628">
        <v>
4369</v>
      </c>
      <c r="S28" s="629"/>
      <c r="T28" s="629"/>
      <c r="U28" s="629"/>
      <c r="V28" s="629"/>
      <c r="W28" s="629"/>
      <c r="X28" s="629"/>
      <c r="Y28" s="630"/>
      <c r="Z28" s="655">
        <v>
0</v>
      </c>
      <c r="AA28" s="655"/>
      <c r="AB28" s="655"/>
      <c r="AC28" s="655"/>
      <c r="AD28" s="656">
        <v>
4369</v>
      </c>
      <c r="AE28" s="656"/>
      <c r="AF28" s="656"/>
      <c r="AG28" s="656"/>
      <c r="AH28" s="656"/>
      <c r="AI28" s="656"/>
      <c r="AJ28" s="656"/>
      <c r="AK28" s="656"/>
      <c r="AL28" s="631">
        <v>
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
304</v>
      </c>
      <c r="CE28" s="667"/>
      <c r="CF28" s="667"/>
      <c r="CG28" s="667"/>
      <c r="CH28" s="667"/>
      <c r="CI28" s="667"/>
      <c r="CJ28" s="667"/>
      <c r="CK28" s="667"/>
      <c r="CL28" s="667"/>
      <c r="CM28" s="667"/>
      <c r="CN28" s="667"/>
      <c r="CO28" s="667"/>
      <c r="CP28" s="667"/>
      <c r="CQ28" s="668"/>
      <c r="CR28" s="628">
        <v>
2248449</v>
      </c>
      <c r="CS28" s="629"/>
      <c r="CT28" s="629"/>
      <c r="CU28" s="629"/>
      <c r="CV28" s="629"/>
      <c r="CW28" s="629"/>
      <c r="CX28" s="629"/>
      <c r="CY28" s="630"/>
      <c r="CZ28" s="631">
        <v>
8.6</v>
      </c>
      <c r="DA28" s="641"/>
      <c r="DB28" s="641"/>
      <c r="DC28" s="642"/>
      <c r="DD28" s="634">
        <v>
2169305</v>
      </c>
      <c r="DE28" s="629"/>
      <c r="DF28" s="629"/>
      <c r="DG28" s="629"/>
      <c r="DH28" s="629"/>
      <c r="DI28" s="629"/>
      <c r="DJ28" s="629"/>
      <c r="DK28" s="630"/>
      <c r="DL28" s="634">
        <v>
2169305</v>
      </c>
      <c r="DM28" s="629"/>
      <c r="DN28" s="629"/>
      <c r="DO28" s="629"/>
      <c r="DP28" s="629"/>
      <c r="DQ28" s="629"/>
      <c r="DR28" s="629"/>
      <c r="DS28" s="629"/>
      <c r="DT28" s="629"/>
      <c r="DU28" s="629"/>
      <c r="DV28" s="630"/>
      <c r="DW28" s="631">
        <v>
13.6</v>
      </c>
      <c r="DX28" s="641"/>
      <c r="DY28" s="641"/>
      <c r="DZ28" s="641"/>
      <c r="EA28" s="641"/>
      <c r="EB28" s="641"/>
      <c r="EC28" s="662"/>
    </row>
    <row r="29" spans="2:133" ht="11.25" customHeight="1" x14ac:dyDescent="0.15">
      <c r="B29" s="625" t="s">
        <v>
305</v>
      </c>
      <c r="C29" s="626"/>
      <c r="D29" s="626"/>
      <c r="E29" s="626"/>
      <c r="F29" s="626"/>
      <c r="G29" s="626"/>
      <c r="H29" s="626"/>
      <c r="I29" s="626"/>
      <c r="J29" s="626"/>
      <c r="K29" s="626"/>
      <c r="L29" s="626"/>
      <c r="M29" s="626"/>
      <c r="N29" s="626"/>
      <c r="O29" s="626"/>
      <c r="P29" s="626"/>
      <c r="Q29" s="627"/>
      <c r="R29" s="628">
        <v>
42083</v>
      </c>
      <c r="S29" s="629"/>
      <c r="T29" s="629"/>
      <c r="U29" s="629"/>
      <c r="V29" s="629"/>
      <c r="W29" s="629"/>
      <c r="X29" s="629"/>
      <c r="Y29" s="630"/>
      <c r="Z29" s="655">
        <v>
0.2</v>
      </c>
      <c r="AA29" s="655"/>
      <c r="AB29" s="655"/>
      <c r="AC29" s="655"/>
      <c r="AD29" s="656" t="s">
        <v>
128</v>
      </c>
      <c r="AE29" s="656"/>
      <c r="AF29" s="656"/>
      <c r="AG29" s="656"/>
      <c r="AH29" s="656"/>
      <c r="AI29" s="656"/>
      <c r="AJ29" s="656"/>
      <c r="AK29" s="656"/>
      <c r="AL29" s="631" t="s">
        <v>
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
306</v>
      </c>
      <c r="CE29" s="715"/>
      <c r="CF29" s="670" t="s">
        <v>
70</v>
      </c>
      <c r="CG29" s="667"/>
      <c r="CH29" s="667"/>
      <c r="CI29" s="667"/>
      <c r="CJ29" s="667"/>
      <c r="CK29" s="667"/>
      <c r="CL29" s="667"/>
      <c r="CM29" s="667"/>
      <c r="CN29" s="667"/>
      <c r="CO29" s="667"/>
      <c r="CP29" s="667"/>
      <c r="CQ29" s="668"/>
      <c r="CR29" s="628">
        <v>
2248449</v>
      </c>
      <c r="CS29" s="639"/>
      <c r="CT29" s="639"/>
      <c r="CU29" s="639"/>
      <c r="CV29" s="639"/>
      <c r="CW29" s="639"/>
      <c r="CX29" s="639"/>
      <c r="CY29" s="640"/>
      <c r="CZ29" s="631">
        <v>
8.6</v>
      </c>
      <c r="DA29" s="641"/>
      <c r="DB29" s="641"/>
      <c r="DC29" s="642"/>
      <c r="DD29" s="634">
        <v>
2169305</v>
      </c>
      <c r="DE29" s="639"/>
      <c r="DF29" s="639"/>
      <c r="DG29" s="639"/>
      <c r="DH29" s="639"/>
      <c r="DI29" s="639"/>
      <c r="DJ29" s="639"/>
      <c r="DK29" s="640"/>
      <c r="DL29" s="634">
        <v>
2169305</v>
      </c>
      <c r="DM29" s="639"/>
      <c r="DN29" s="639"/>
      <c r="DO29" s="639"/>
      <c r="DP29" s="639"/>
      <c r="DQ29" s="639"/>
      <c r="DR29" s="639"/>
      <c r="DS29" s="639"/>
      <c r="DT29" s="639"/>
      <c r="DU29" s="639"/>
      <c r="DV29" s="640"/>
      <c r="DW29" s="631">
        <v>
13.6</v>
      </c>
      <c r="DX29" s="641"/>
      <c r="DY29" s="641"/>
      <c r="DZ29" s="641"/>
      <c r="EA29" s="641"/>
      <c r="EB29" s="641"/>
      <c r="EC29" s="662"/>
    </row>
    <row r="30" spans="2:133" ht="11.25" customHeight="1" x14ac:dyDescent="0.15">
      <c r="B30" s="625" t="s">
        <v>
307</v>
      </c>
      <c r="C30" s="626"/>
      <c r="D30" s="626"/>
      <c r="E30" s="626"/>
      <c r="F30" s="626"/>
      <c r="G30" s="626"/>
      <c r="H30" s="626"/>
      <c r="I30" s="626"/>
      <c r="J30" s="626"/>
      <c r="K30" s="626"/>
      <c r="L30" s="626"/>
      <c r="M30" s="626"/>
      <c r="N30" s="626"/>
      <c r="O30" s="626"/>
      <c r="P30" s="626"/>
      <c r="Q30" s="627"/>
      <c r="R30" s="628">
        <v>
214545</v>
      </c>
      <c r="S30" s="629"/>
      <c r="T30" s="629"/>
      <c r="U30" s="629"/>
      <c r="V30" s="629"/>
      <c r="W30" s="629"/>
      <c r="X30" s="629"/>
      <c r="Y30" s="630"/>
      <c r="Z30" s="655">
        <v>
0.8</v>
      </c>
      <c r="AA30" s="655"/>
      <c r="AB30" s="655"/>
      <c r="AC30" s="655"/>
      <c r="AD30" s="656">
        <v>
15161</v>
      </c>
      <c r="AE30" s="656"/>
      <c r="AF30" s="656"/>
      <c r="AG30" s="656"/>
      <c r="AH30" s="656"/>
      <c r="AI30" s="656"/>
      <c r="AJ30" s="656"/>
      <c r="AK30" s="656"/>
      <c r="AL30" s="631">
        <v>
0.1</v>
      </c>
      <c r="AM30" s="632"/>
      <c r="AN30" s="632"/>
      <c r="AO30" s="657"/>
      <c r="AP30" s="687" t="s">
        <v>
224</v>
      </c>
      <c r="AQ30" s="688"/>
      <c r="AR30" s="688"/>
      <c r="AS30" s="688"/>
      <c r="AT30" s="688"/>
      <c r="AU30" s="688"/>
      <c r="AV30" s="688"/>
      <c r="AW30" s="688"/>
      <c r="AX30" s="688"/>
      <c r="AY30" s="688"/>
      <c r="AZ30" s="688"/>
      <c r="BA30" s="688"/>
      <c r="BB30" s="688"/>
      <c r="BC30" s="688"/>
      <c r="BD30" s="688"/>
      <c r="BE30" s="688"/>
      <c r="BF30" s="689"/>
      <c r="BG30" s="687" t="s">
        <v>
308</v>
      </c>
      <c r="BH30" s="703"/>
      <c r="BI30" s="703"/>
      <c r="BJ30" s="703"/>
      <c r="BK30" s="703"/>
      <c r="BL30" s="703"/>
      <c r="BM30" s="703"/>
      <c r="BN30" s="703"/>
      <c r="BO30" s="703"/>
      <c r="BP30" s="703"/>
      <c r="BQ30" s="704"/>
      <c r="BR30" s="687" t="s">
        <v>
309</v>
      </c>
      <c r="BS30" s="703"/>
      <c r="BT30" s="703"/>
      <c r="BU30" s="703"/>
      <c r="BV30" s="703"/>
      <c r="BW30" s="703"/>
      <c r="BX30" s="703"/>
      <c r="BY30" s="703"/>
      <c r="BZ30" s="703"/>
      <c r="CA30" s="703"/>
      <c r="CB30" s="704"/>
      <c r="CD30" s="716"/>
      <c r="CE30" s="717"/>
      <c r="CF30" s="670" t="s">
        <v>
310</v>
      </c>
      <c r="CG30" s="667"/>
      <c r="CH30" s="667"/>
      <c r="CI30" s="667"/>
      <c r="CJ30" s="667"/>
      <c r="CK30" s="667"/>
      <c r="CL30" s="667"/>
      <c r="CM30" s="667"/>
      <c r="CN30" s="667"/>
      <c r="CO30" s="667"/>
      <c r="CP30" s="667"/>
      <c r="CQ30" s="668"/>
      <c r="CR30" s="628">
        <v>
2187634</v>
      </c>
      <c r="CS30" s="629"/>
      <c r="CT30" s="629"/>
      <c r="CU30" s="629"/>
      <c r="CV30" s="629"/>
      <c r="CW30" s="629"/>
      <c r="CX30" s="629"/>
      <c r="CY30" s="630"/>
      <c r="CZ30" s="631">
        <v>
8.3000000000000007</v>
      </c>
      <c r="DA30" s="641"/>
      <c r="DB30" s="641"/>
      <c r="DC30" s="642"/>
      <c r="DD30" s="634">
        <v>
2112859</v>
      </c>
      <c r="DE30" s="629"/>
      <c r="DF30" s="629"/>
      <c r="DG30" s="629"/>
      <c r="DH30" s="629"/>
      <c r="DI30" s="629"/>
      <c r="DJ30" s="629"/>
      <c r="DK30" s="630"/>
      <c r="DL30" s="634">
        <v>
2112859</v>
      </c>
      <c r="DM30" s="629"/>
      <c r="DN30" s="629"/>
      <c r="DO30" s="629"/>
      <c r="DP30" s="629"/>
      <c r="DQ30" s="629"/>
      <c r="DR30" s="629"/>
      <c r="DS30" s="629"/>
      <c r="DT30" s="629"/>
      <c r="DU30" s="629"/>
      <c r="DV30" s="630"/>
      <c r="DW30" s="631">
        <v>
13.2</v>
      </c>
      <c r="DX30" s="641"/>
      <c r="DY30" s="641"/>
      <c r="DZ30" s="641"/>
      <c r="EA30" s="641"/>
      <c r="EB30" s="641"/>
      <c r="EC30" s="662"/>
    </row>
    <row r="31" spans="2:133" ht="11.25" customHeight="1" x14ac:dyDescent="0.15">
      <c r="B31" s="625" t="s">
        <v>
311</v>
      </c>
      <c r="C31" s="626"/>
      <c r="D31" s="626"/>
      <c r="E31" s="626"/>
      <c r="F31" s="626"/>
      <c r="G31" s="626"/>
      <c r="H31" s="626"/>
      <c r="I31" s="626"/>
      <c r="J31" s="626"/>
      <c r="K31" s="626"/>
      <c r="L31" s="626"/>
      <c r="M31" s="626"/>
      <c r="N31" s="626"/>
      <c r="O31" s="626"/>
      <c r="P31" s="626"/>
      <c r="Q31" s="627"/>
      <c r="R31" s="628">
        <v>
191938</v>
      </c>
      <c r="S31" s="629"/>
      <c r="T31" s="629"/>
      <c r="U31" s="629"/>
      <c r="V31" s="629"/>
      <c r="W31" s="629"/>
      <c r="X31" s="629"/>
      <c r="Y31" s="630"/>
      <c r="Z31" s="655">
        <v>
0.7</v>
      </c>
      <c r="AA31" s="655"/>
      <c r="AB31" s="655"/>
      <c r="AC31" s="655"/>
      <c r="AD31" s="656" t="s">
        <v>
128</v>
      </c>
      <c r="AE31" s="656"/>
      <c r="AF31" s="656"/>
      <c r="AG31" s="656"/>
      <c r="AH31" s="656"/>
      <c r="AI31" s="656"/>
      <c r="AJ31" s="656"/>
      <c r="AK31" s="656"/>
      <c r="AL31" s="631" t="s">
        <v>
128</v>
      </c>
      <c r="AM31" s="632"/>
      <c r="AN31" s="632"/>
      <c r="AO31" s="657"/>
      <c r="AP31" s="705" t="s">
        <v>
312</v>
      </c>
      <c r="AQ31" s="706"/>
      <c r="AR31" s="706"/>
      <c r="AS31" s="706"/>
      <c r="AT31" s="711" t="s">
        <v>
313</v>
      </c>
      <c r="AU31" s="360"/>
      <c r="AV31" s="360"/>
      <c r="AW31" s="360"/>
      <c r="AX31" s="695" t="s">
        <v>
189</v>
      </c>
      <c r="AY31" s="696"/>
      <c r="AZ31" s="696"/>
      <c r="BA31" s="696"/>
      <c r="BB31" s="696"/>
      <c r="BC31" s="696"/>
      <c r="BD31" s="696"/>
      <c r="BE31" s="696"/>
      <c r="BF31" s="697"/>
      <c r="BG31" s="698">
        <v>
99.4</v>
      </c>
      <c r="BH31" s="699"/>
      <c r="BI31" s="699"/>
      <c r="BJ31" s="699"/>
      <c r="BK31" s="699"/>
      <c r="BL31" s="699"/>
      <c r="BM31" s="700">
        <v>
97.5</v>
      </c>
      <c r="BN31" s="699"/>
      <c r="BO31" s="699"/>
      <c r="BP31" s="699"/>
      <c r="BQ31" s="701"/>
      <c r="BR31" s="698">
        <v>
98.9</v>
      </c>
      <c r="BS31" s="699"/>
      <c r="BT31" s="699"/>
      <c r="BU31" s="699"/>
      <c r="BV31" s="699"/>
      <c r="BW31" s="699"/>
      <c r="BX31" s="700">
        <v>
97</v>
      </c>
      <c r="BY31" s="699"/>
      <c r="BZ31" s="699"/>
      <c r="CA31" s="699"/>
      <c r="CB31" s="701"/>
      <c r="CD31" s="716"/>
      <c r="CE31" s="717"/>
      <c r="CF31" s="670" t="s">
        <v>
314</v>
      </c>
      <c r="CG31" s="667"/>
      <c r="CH31" s="667"/>
      <c r="CI31" s="667"/>
      <c r="CJ31" s="667"/>
      <c r="CK31" s="667"/>
      <c r="CL31" s="667"/>
      <c r="CM31" s="667"/>
      <c r="CN31" s="667"/>
      <c r="CO31" s="667"/>
      <c r="CP31" s="667"/>
      <c r="CQ31" s="668"/>
      <c r="CR31" s="628">
        <v>
60815</v>
      </c>
      <c r="CS31" s="639"/>
      <c r="CT31" s="639"/>
      <c r="CU31" s="639"/>
      <c r="CV31" s="639"/>
      <c r="CW31" s="639"/>
      <c r="CX31" s="639"/>
      <c r="CY31" s="640"/>
      <c r="CZ31" s="631">
        <v>
0.2</v>
      </c>
      <c r="DA31" s="641"/>
      <c r="DB31" s="641"/>
      <c r="DC31" s="642"/>
      <c r="DD31" s="634">
        <v>
56446</v>
      </c>
      <c r="DE31" s="639"/>
      <c r="DF31" s="639"/>
      <c r="DG31" s="639"/>
      <c r="DH31" s="639"/>
      <c r="DI31" s="639"/>
      <c r="DJ31" s="639"/>
      <c r="DK31" s="640"/>
      <c r="DL31" s="634">
        <v>
56446</v>
      </c>
      <c r="DM31" s="639"/>
      <c r="DN31" s="639"/>
      <c r="DO31" s="639"/>
      <c r="DP31" s="639"/>
      <c r="DQ31" s="639"/>
      <c r="DR31" s="639"/>
      <c r="DS31" s="639"/>
      <c r="DT31" s="639"/>
      <c r="DU31" s="639"/>
      <c r="DV31" s="640"/>
      <c r="DW31" s="631">
        <v>
0.4</v>
      </c>
      <c r="DX31" s="641"/>
      <c r="DY31" s="641"/>
      <c r="DZ31" s="641"/>
      <c r="EA31" s="641"/>
      <c r="EB31" s="641"/>
      <c r="EC31" s="662"/>
    </row>
    <row r="32" spans="2:133" ht="11.25" customHeight="1" x14ac:dyDescent="0.15">
      <c r="B32" s="625" t="s">
        <v>
315</v>
      </c>
      <c r="C32" s="626"/>
      <c r="D32" s="626"/>
      <c r="E32" s="626"/>
      <c r="F32" s="626"/>
      <c r="G32" s="626"/>
      <c r="H32" s="626"/>
      <c r="I32" s="626"/>
      <c r="J32" s="626"/>
      <c r="K32" s="626"/>
      <c r="L32" s="626"/>
      <c r="M32" s="626"/>
      <c r="N32" s="626"/>
      <c r="O32" s="626"/>
      <c r="P32" s="626"/>
      <c r="Q32" s="627"/>
      <c r="R32" s="628">
        <v>
4904045</v>
      </c>
      <c r="S32" s="629"/>
      <c r="T32" s="629"/>
      <c r="U32" s="629"/>
      <c r="V32" s="629"/>
      <c r="W32" s="629"/>
      <c r="X32" s="629"/>
      <c r="Y32" s="630"/>
      <c r="Z32" s="655">
        <v>
17.600000000000001</v>
      </c>
      <c r="AA32" s="655"/>
      <c r="AB32" s="655"/>
      <c r="AC32" s="655"/>
      <c r="AD32" s="656" t="s">
        <v>
128</v>
      </c>
      <c r="AE32" s="656"/>
      <c r="AF32" s="656"/>
      <c r="AG32" s="656"/>
      <c r="AH32" s="656"/>
      <c r="AI32" s="656"/>
      <c r="AJ32" s="656"/>
      <c r="AK32" s="656"/>
      <c r="AL32" s="631" t="s">
        <v>
128</v>
      </c>
      <c r="AM32" s="632"/>
      <c r="AN32" s="632"/>
      <c r="AO32" s="657"/>
      <c r="AP32" s="707"/>
      <c r="AQ32" s="708"/>
      <c r="AR32" s="708"/>
      <c r="AS32" s="708"/>
      <c r="AT32" s="712"/>
      <c r="AU32" s="361" t="s">
        <v>
316</v>
      </c>
      <c r="AV32" s="361"/>
      <c r="AW32" s="361"/>
      <c r="AX32" s="625" t="s">
        <v>
317</v>
      </c>
      <c r="AY32" s="626"/>
      <c r="AZ32" s="626"/>
      <c r="BA32" s="626"/>
      <c r="BB32" s="626"/>
      <c r="BC32" s="626"/>
      <c r="BD32" s="626"/>
      <c r="BE32" s="626"/>
      <c r="BF32" s="627"/>
      <c r="BG32" s="702">
        <v>
99.6</v>
      </c>
      <c r="BH32" s="639"/>
      <c r="BI32" s="639"/>
      <c r="BJ32" s="639"/>
      <c r="BK32" s="639"/>
      <c r="BL32" s="639"/>
      <c r="BM32" s="632">
        <v>
98.7</v>
      </c>
      <c r="BN32" s="694"/>
      <c r="BO32" s="694"/>
      <c r="BP32" s="694"/>
      <c r="BQ32" s="666"/>
      <c r="BR32" s="702">
        <v>
99.2</v>
      </c>
      <c r="BS32" s="639"/>
      <c r="BT32" s="639"/>
      <c r="BU32" s="639"/>
      <c r="BV32" s="639"/>
      <c r="BW32" s="639"/>
      <c r="BX32" s="632">
        <v>
98.1</v>
      </c>
      <c r="BY32" s="694"/>
      <c r="BZ32" s="694"/>
      <c r="CA32" s="694"/>
      <c r="CB32" s="666"/>
      <c r="CD32" s="718"/>
      <c r="CE32" s="719"/>
      <c r="CF32" s="670" t="s">
        <v>
318</v>
      </c>
      <c r="CG32" s="667"/>
      <c r="CH32" s="667"/>
      <c r="CI32" s="667"/>
      <c r="CJ32" s="667"/>
      <c r="CK32" s="667"/>
      <c r="CL32" s="667"/>
      <c r="CM32" s="667"/>
      <c r="CN32" s="667"/>
      <c r="CO32" s="667"/>
      <c r="CP32" s="667"/>
      <c r="CQ32" s="668"/>
      <c r="CR32" s="628" t="s">
        <v>
128</v>
      </c>
      <c r="CS32" s="629"/>
      <c r="CT32" s="629"/>
      <c r="CU32" s="629"/>
      <c r="CV32" s="629"/>
      <c r="CW32" s="629"/>
      <c r="CX32" s="629"/>
      <c r="CY32" s="630"/>
      <c r="CZ32" s="631" t="s">
        <v>
128</v>
      </c>
      <c r="DA32" s="641"/>
      <c r="DB32" s="641"/>
      <c r="DC32" s="642"/>
      <c r="DD32" s="634" t="s">
        <v>
128</v>
      </c>
      <c r="DE32" s="629"/>
      <c r="DF32" s="629"/>
      <c r="DG32" s="629"/>
      <c r="DH32" s="629"/>
      <c r="DI32" s="629"/>
      <c r="DJ32" s="629"/>
      <c r="DK32" s="630"/>
      <c r="DL32" s="634" t="s">
        <v>
128</v>
      </c>
      <c r="DM32" s="629"/>
      <c r="DN32" s="629"/>
      <c r="DO32" s="629"/>
      <c r="DP32" s="629"/>
      <c r="DQ32" s="629"/>
      <c r="DR32" s="629"/>
      <c r="DS32" s="629"/>
      <c r="DT32" s="629"/>
      <c r="DU32" s="629"/>
      <c r="DV32" s="630"/>
      <c r="DW32" s="631" t="s">
        <v>
128</v>
      </c>
      <c r="DX32" s="641"/>
      <c r="DY32" s="641"/>
      <c r="DZ32" s="641"/>
      <c r="EA32" s="641"/>
      <c r="EB32" s="641"/>
      <c r="EC32" s="662"/>
    </row>
    <row r="33" spans="2:133" ht="11.25" customHeight="1" x14ac:dyDescent="0.15">
      <c r="B33" s="691" t="s">
        <v>
319</v>
      </c>
      <c r="C33" s="692"/>
      <c r="D33" s="692"/>
      <c r="E33" s="692"/>
      <c r="F33" s="692"/>
      <c r="G33" s="692"/>
      <c r="H33" s="692"/>
      <c r="I33" s="692"/>
      <c r="J33" s="692"/>
      <c r="K33" s="692"/>
      <c r="L33" s="692"/>
      <c r="M33" s="692"/>
      <c r="N33" s="692"/>
      <c r="O33" s="692"/>
      <c r="P33" s="692"/>
      <c r="Q33" s="693"/>
      <c r="R33" s="628" t="s">
        <v>
128</v>
      </c>
      <c r="S33" s="629"/>
      <c r="T33" s="629"/>
      <c r="U33" s="629"/>
      <c r="V33" s="629"/>
      <c r="W33" s="629"/>
      <c r="X33" s="629"/>
      <c r="Y33" s="630"/>
      <c r="Z33" s="655" t="s">
        <v>
128</v>
      </c>
      <c r="AA33" s="655"/>
      <c r="AB33" s="655"/>
      <c r="AC33" s="655"/>
      <c r="AD33" s="656" t="s">
        <v>
128</v>
      </c>
      <c r="AE33" s="656"/>
      <c r="AF33" s="656"/>
      <c r="AG33" s="656"/>
      <c r="AH33" s="656"/>
      <c r="AI33" s="656"/>
      <c r="AJ33" s="656"/>
      <c r="AK33" s="656"/>
      <c r="AL33" s="631" t="s">
        <v>
128</v>
      </c>
      <c r="AM33" s="632"/>
      <c r="AN33" s="632"/>
      <c r="AO33" s="657"/>
      <c r="AP33" s="709"/>
      <c r="AQ33" s="710"/>
      <c r="AR33" s="710"/>
      <c r="AS33" s="710"/>
      <c r="AT33" s="713"/>
      <c r="AU33" s="362"/>
      <c r="AV33" s="362"/>
      <c r="AW33" s="362"/>
      <c r="AX33" s="605" t="s">
        <v>
320</v>
      </c>
      <c r="AY33" s="606"/>
      <c r="AZ33" s="606"/>
      <c r="BA33" s="606"/>
      <c r="BB33" s="606"/>
      <c r="BC33" s="606"/>
      <c r="BD33" s="606"/>
      <c r="BE33" s="606"/>
      <c r="BF33" s="607"/>
      <c r="BG33" s="690">
        <v>
99.2</v>
      </c>
      <c r="BH33" s="609"/>
      <c r="BI33" s="609"/>
      <c r="BJ33" s="609"/>
      <c r="BK33" s="609"/>
      <c r="BL33" s="609"/>
      <c r="BM33" s="647">
        <v>
96.1</v>
      </c>
      <c r="BN33" s="609"/>
      <c r="BO33" s="609"/>
      <c r="BP33" s="609"/>
      <c r="BQ33" s="658"/>
      <c r="BR33" s="690">
        <v>
98.5</v>
      </c>
      <c r="BS33" s="609"/>
      <c r="BT33" s="609"/>
      <c r="BU33" s="609"/>
      <c r="BV33" s="609"/>
      <c r="BW33" s="609"/>
      <c r="BX33" s="647">
        <v>
95.6</v>
      </c>
      <c r="BY33" s="609"/>
      <c r="BZ33" s="609"/>
      <c r="CA33" s="609"/>
      <c r="CB33" s="658"/>
      <c r="CD33" s="670" t="s">
        <v>
321</v>
      </c>
      <c r="CE33" s="667"/>
      <c r="CF33" s="667"/>
      <c r="CG33" s="667"/>
      <c r="CH33" s="667"/>
      <c r="CI33" s="667"/>
      <c r="CJ33" s="667"/>
      <c r="CK33" s="667"/>
      <c r="CL33" s="667"/>
      <c r="CM33" s="667"/>
      <c r="CN33" s="667"/>
      <c r="CO33" s="667"/>
      <c r="CP33" s="667"/>
      <c r="CQ33" s="668"/>
      <c r="CR33" s="628">
        <v>
11122889</v>
      </c>
      <c r="CS33" s="639"/>
      <c r="CT33" s="639"/>
      <c r="CU33" s="639"/>
      <c r="CV33" s="639"/>
      <c r="CW33" s="639"/>
      <c r="CX33" s="639"/>
      <c r="CY33" s="640"/>
      <c r="CZ33" s="631">
        <v>
42.4</v>
      </c>
      <c r="DA33" s="641"/>
      <c r="DB33" s="641"/>
      <c r="DC33" s="642"/>
      <c r="DD33" s="634">
        <v>
9168588</v>
      </c>
      <c r="DE33" s="639"/>
      <c r="DF33" s="639"/>
      <c r="DG33" s="639"/>
      <c r="DH33" s="639"/>
      <c r="DI33" s="639"/>
      <c r="DJ33" s="639"/>
      <c r="DK33" s="640"/>
      <c r="DL33" s="634">
        <v>
5406764</v>
      </c>
      <c r="DM33" s="639"/>
      <c r="DN33" s="639"/>
      <c r="DO33" s="639"/>
      <c r="DP33" s="639"/>
      <c r="DQ33" s="639"/>
      <c r="DR33" s="639"/>
      <c r="DS33" s="639"/>
      <c r="DT33" s="639"/>
      <c r="DU33" s="639"/>
      <c r="DV33" s="640"/>
      <c r="DW33" s="631">
        <v>
33.799999999999997</v>
      </c>
      <c r="DX33" s="641"/>
      <c r="DY33" s="641"/>
      <c r="DZ33" s="641"/>
      <c r="EA33" s="641"/>
      <c r="EB33" s="641"/>
      <c r="EC33" s="662"/>
    </row>
    <row r="34" spans="2:133" ht="11.25" customHeight="1" x14ac:dyDescent="0.15">
      <c r="B34" s="625" t="s">
        <v>
322</v>
      </c>
      <c r="C34" s="626"/>
      <c r="D34" s="626"/>
      <c r="E34" s="626"/>
      <c r="F34" s="626"/>
      <c r="G34" s="626"/>
      <c r="H34" s="626"/>
      <c r="I34" s="626"/>
      <c r="J34" s="626"/>
      <c r="K34" s="626"/>
      <c r="L34" s="626"/>
      <c r="M34" s="626"/>
      <c r="N34" s="626"/>
      <c r="O34" s="626"/>
      <c r="P34" s="626"/>
      <c r="Q34" s="627"/>
      <c r="R34" s="628">
        <v>
1445264</v>
      </c>
      <c r="S34" s="629"/>
      <c r="T34" s="629"/>
      <c r="U34" s="629"/>
      <c r="V34" s="629"/>
      <c r="W34" s="629"/>
      <c r="X34" s="629"/>
      <c r="Y34" s="630"/>
      <c r="Z34" s="655">
        <v>
5.2</v>
      </c>
      <c r="AA34" s="655"/>
      <c r="AB34" s="655"/>
      <c r="AC34" s="655"/>
      <c r="AD34" s="656" t="s">
        <v>
128</v>
      </c>
      <c r="AE34" s="656"/>
      <c r="AF34" s="656"/>
      <c r="AG34" s="656"/>
      <c r="AH34" s="656"/>
      <c r="AI34" s="656"/>
      <c r="AJ34" s="656"/>
      <c r="AK34" s="656"/>
      <c r="AL34" s="631" t="s">
        <v>
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
323</v>
      </c>
      <c r="CE34" s="667"/>
      <c r="CF34" s="667"/>
      <c r="CG34" s="667"/>
      <c r="CH34" s="667"/>
      <c r="CI34" s="667"/>
      <c r="CJ34" s="667"/>
      <c r="CK34" s="667"/>
      <c r="CL34" s="667"/>
      <c r="CM34" s="667"/>
      <c r="CN34" s="667"/>
      <c r="CO34" s="667"/>
      <c r="CP34" s="667"/>
      <c r="CQ34" s="668"/>
      <c r="CR34" s="628">
        <v>
3777252</v>
      </c>
      <c r="CS34" s="629"/>
      <c r="CT34" s="629"/>
      <c r="CU34" s="629"/>
      <c r="CV34" s="629"/>
      <c r="CW34" s="629"/>
      <c r="CX34" s="629"/>
      <c r="CY34" s="630"/>
      <c r="CZ34" s="631">
        <v>
14.4</v>
      </c>
      <c r="DA34" s="641"/>
      <c r="DB34" s="641"/>
      <c r="DC34" s="642"/>
      <c r="DD34" s="634">
        <v>
2766194</v>
      </c>
      <c r="DE34" s="629"/>
      <c r="DF34" s="629"/>
      <c r="DG34" s="629"/>
      <c r="DH34" s="629"/>
      <c r="DI34" s="629"/>
      <c r="DJ34" s="629"/>
      <c r="DK34" s="630"/>
      <c r="DL34" s="634">
        <v>
2253987</v>
      </c>
      <c r="DM34" s="629"/>
      <c r="DN34" s="629"/>
      <c r="DO34" s="629"/>
      <c r="DP34" s="629"/>
      <c r="DQ34" s="629"/>
      <c r="DR34" s="629"/>
      <c r="DS34" s="629"/>
      <c r="DT34" s="629"/>
      <c r="DU34" s="629"/>
      <c r="DV34" s="630"/>
      <c r="DW34" s="631">
        <v>
14.1</v>
      </c>
      <c r="DX34" s="641"/>
      <c r="DY34" s="641"/>
      <c r="DZ34" s="641"/>
      <c r="EA34" s="641"/>
      <c r="EB34" s="641"/>
      <c r="EC34" s="662"/>
    </row>
    <row r="35" spans="2:133" ht="11.25" customHeight="1" x14ac:dyDescent="0.15">
      <c r="B35" s="625" t="s">
        <v>
324</v>
      </c>
      <c r="C35" s="626"/>
      <c r="D35" s="626"/>
      <c r="E35" s="626"/>
      <c r="F35" s="626"/>
      <c r="G35" s="626"/>
      <c r="H35" s="626"/>
      <c r="I35" s="626"/>
      <c r="J35" s="626"/>
      <c r="K35" s="626"/>
      <c r="L35" s="626"/>
      <c r="M35" s="626"/>
      <c r="N35" s="626"/>
      <c r="O35" s="626"/>
      <c r="P35" s="626"/>
      <c r="Q35" s="627"/>
      <c r="R35" s="628">
        <v>
78588</v>
      </c>
      <c r="S35" s="629"/>
      <c r="T35" s="629"/>
      <c r="U35" s="629"/>
      <c r="V35" s="629"/>
      <c r="W35" s="629"/>
      <c r="X35" s="629"/>
      <c r="Y35" s="630"/>
      <c r="Z35" s="655">
        <v>
0.3</v>
      </c>
      <c r="AA35" s="655"/>
      <c r="AB35" s="655"/>
      <c r="AC35" s="655"/>
      <c r="AD35" s="656">
        <v>
27701</v>
      </c>
      <c r="AE35" s="656"/>
      <c r="AF35" s="656"/>
      <c r="AG35" s="656"/>
      <c r="AH35" s="656"/>
      <c r="AI35" s="656"/>
      <c r="AJ35" s="656"/>
      <c r="AK35" s="656"/>
      <c r="AL35" s="631">
        <v>
0.2</v>
      </c>
      <c r="AM35" s="632"/>
      <c r="AN35" s="632"/>
      <c r="AO35" s="657"/>
      <c r="AP35" s="218"/>
      <c r="AQ35" s="687" t="s">
        <v>
325</v>
      </c>
      <c r="AR35" s="688"/>
      <c r="AS35" s="688"/>
      <c r="AT35" s="688"/>
      <c r="AU35" s="688"/>
      <c r="AV35" s="688"/>
      <c r="AW35" s="688"/>
      <c r="AX35" s="688"/>
      <c r="AY35" s="688"/>
      <c r="AZ35" s="688"/>
      <c r="BA35" s="688"/>
      <c r="BB35" s="688"/>
      <c r="BC35" s="688"/>
      <c r="BD35" s="688"/>
      <c r="BE35" s="688"/>
      <c r="BF35" s="689"/>
      <c r="BG35" s="687" t="s">
        <v>
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
327</v>
      </c>
      <c r="CE35" s="667"/>
      <c r="CF35" s="667"/>
      <c r="CG35" s="667"/>
      <c r="CH35" s="667"/>
      <c r="CI35" s="667"/>
      <c r="CJ35" s="667"/>
      <c r="CK35" s="667"/>
      <c r="CL35" s="667"/>
      <c r="CM35" s="667"/>
      <c r="CN35" s="667"/>
      <c r="CO35" s="667"/>
      <c r="CP35" s="667"/>
      <c r="CQ35" s="668"/>
      <c r="CR35" s="628">
        <v>
762599</v>
      </c>
      <c r="CS35" s="639"/>
      <c r="CT35" s="639"/>
      <c r="CU35" s="639"/>
      <c r="CV35" s="639"/>
      <c r="CW35" s="639"/>
      <c r="CX35" s="639"/>
      <c r="CY35" s="640"/>
      <c r="CZ35" s="631">
        <v>
2.9</v>
      </c>
      <c r="DA35" s="641"/>
      <c r="DB35" s="641"/>
      <c r="DC35" s="642"/>
      <c r="DD35" s="634">
        <v>
727910</v>
      </c>
      <c r="DE35" s="639"/>
      <c r="DF35" s="639"/>
      <c r="DG35" s="639"/>
      <c r="DH35" s="639"/>
      <c r="DI35" s="639"/>
      <c r="DJ35" s="639"/>
      <c r="DK35" s="640"/>
      <c r="DL35" s="634">
        <v>
727910</v>
      </c>
      <c r="DM35" s="639"/>
      <c r="DN35" s="639"/>
      <c r="DO35" s="639"/>
      <c r="DP35" s="639"/>
      <c r="DQ35" s="639"/>
      <c r="DR35" s="639"/>
      <c r="DS35" s="639"/>
      <c r="DT35" s="639"/>
      <c r="DU35" s="639"/>
      <c r="DV35" s="640"/>
      <c r="DW35" s="631">
        <v>
4.5999999999999996</v>
      </c>
      <c r="DX35" s="641"/>
      <c r="DY35" s="641"/>
      <c r="DZ35" s="641"/>
      <c r="EA35" s="641"/>
      <c r="EB35" s="641"/>
      <c r="EC35" s="662"/>
    </row>
    <row r="36" spans="2:133" ht="11.25" customHeight="1" x14ac:dyDescent="0.15">
      <c r="B36" s="625" t="s">
        <v>
328</v>
      </c>
      <c r="C36" s="626"/>
      <c r="D36" s="626"/>
      <c r="E36" s="626"/>
      <c r="F36" s="626"/>
      <c r="G36" s="626"/>
      <c r="H36" s="626"/>
      <c r="I36" s="626"/>
      <c r="J36" s="626"/>
      <c r="K36" s="626"/>
      <c r="L36" s="626"/>
      <c r="M36" s="626"/>
      <c r="N36" s="626"/>
      <c r="O36" s="626"/>
      <c r="P36" s="626"/>
      <c r="Q36" s="627"/>
      <c r="R36" s="628">
        <v>
23930</v>
      </c>
      <c r="S36" s="629"/>
      <c r="T36" s="629"/>
      <c r="U36" s="629"/>
      <c r="V36" s="629"/>
      <c r="W36" s="629"/>
      <c r="X36" s="629"/>
      <c r="Y36" s="630"/>
      <c r="Z36" s="655">
        <v>
0.1</v>
      </c>
      <c r="AA36" s="655"/>
      <c r="AB36" s="655"/>
      <c r="AC36" s="655"/>
      <c r="AD36" s="656" t="s">
        <v>
128</v>
      </c>
      <c r="AE36" s="656"/>
      <c r="AF36" s="656"/>
      <c r="AG36" s="656"/>
      <c r="AH36" s="656"/>
      <c r="AI36" s="656"/>
      <c r="AJ36" s="656"/>
      <c r="AK36" s="656"/>
      <c r="AL36" s="631" t="s">
        <v>
128</v>
      </c>
      <c r="AM36" s="632"/>
      <c r="AN36" s="632"/>
      <c r="AO36" s="657"/>
      <c r="AP36" s="218"/>
      <c r="AQ36" s="678" t="s">
        <v>
329</v>
      </c>
      <c r="AR36" s="679"/>
      <c r="AS36" s="679"/>
      <c r="AT36" s="679"/>
      <c r="AU36" s="679"/>
      <c r="AV36" s="679"/>
      <c r="AW36" s="679"/>
      <c r="AX36" s="679"/>
      <c r="AY36" s="680"/>
      <c r="AZ36" s="681">
        <v>
3908677</v>
      </c>
      <c r="BA36" s="682"/>
      <c r="BB36" s="682"/>
      <c r="BC36" s="682"/>
      <c r="BD36" s="682"/>
      <c r="BE36" s="682"/>
      <c r="BF36" s="683"/>
      <c r="BG36" s="684" t="s">
        <v>
330</v>
      </c>
      <c r="BH36" s="685"/>
      <c r="BI36" s="685"/>
      <c r="BJ36" s="685"/>
      <c r="BK36" s="685"/>
      <c r="BL36" s="685"/>
      <c r="BM36" s="685"/>
      <c r="BN36" s="685"/>
      <c r="BO36" s="685"/>
      <c r="BP36" s="685"/>
      <c r="BQ36" s="685"/>
      <c r="BR36" s="685"/>
      <c r="BS36" s="685"/>
      <c r="BT36" s="685"/>
      <c r="BU36" s="686"/>
      <c r="BV36" s="681">
        <v>
215311</v>
      </c>
      <c r="BW36" s="682"/>
      <c r="BX36" s="682"/>
      <c r="BY36" s="682"/>
      <c r="BZ36" s="682"/>
      <c r="CA36" s="682"/>
      <c r="CB36" s="683"/>
      <c r="CD36" s="670" t="s">
        <v>
331</v>
      </c>
      <c r="CE36" s="667"/>
      <c r="CF36" s="667"/>
      <c r="CG36" s="667"/>
      <c r="CH36" s="667"/>
      <c r="CI36" s="667"/>
      <c r="CJ36" s="667"/>
      <c r="CK36" s="667"/>
      <c r="CL36" s="667"/>
      <c r="CM36" s="667"/>
      <c r="CN36" s="667"/>
      <c r="CO36" s="667"/>
      <c r="CP36" s="667"/>
      <c r="CQ36" s="668"/>
      <c r="CR36" s="628">
        <v>
2585504</v>
      </c>
      <c r="CS36" s="629"/>
      <c r="CT36" s="629"/>
      <c r="CU36" s="629"/>
      <c r="CV36" s="629"/>
      <c r="CW36" s="629"/>
      <c r="CX36" s="629"/>
      <c r="CY36" s="630"/>
      <c r="CZ36" s="631">
        <v>
9.9</v>
      </c>
      <c r="DA36" s="641"/>
      <c r="DB36" s="641"/>
      <c r="DC36" s="642"/>
      <c r="DD36" s="634">
        <v>
2196656</v>
      </c>
      <c r="DE36" s="629"/>
      <c r="DF36" s="629"/>
      <c r="DG36" s="629"/>
      <c r="DH36" s="629"/>
      <c r="DI36" s="629"/>
      <c r="DJ36" s="629"/>
      <c r="DK36" s="630"/>
      <c r="DL36" s="634">
        <v>
600159</v>
      </c>
      <c r="DM36" s="629"/>
      <c r="DN36" s="629"/>
      <c r="DO36" s="629"/>
      <c r="DP36" s="629"/>
      <c r="DQ36" s="629"/>
      <c r="DR36" s="629"/>
      <c r="DS36" s="629"/>
      <c r="DT36" s="629"/>
      <c r="DU36" s="629"/>
      <c r="DV36" s="630"/>
      <c r="DW36" s="631">
        <v>
3.8</v>
      </c>
      <c r="DX36" s="641"/>
      <c r="DY36" s="641"/>
      <c r="DZ36" s="641"/>
      <c r="EA36" s="641"/>
      <c r="EB36" s="641"/>
      <c r="EC36" s="662"/>
    </row>
    <row r="37" spans="2:133" ht="11.25" customHeight="1" x14ac:dyDescent="0.15">
      <c r="B37" s="625" t="s">
        <v>
332</v>
      </c>
      <c r="C37" s="626"/>
      <c r="D37" s="626"/>
      <c r="E37" s="626"/>
      <c r="F37" s="626"/>
      <c r="G37" s="626"/>
      <c r="H37" s="626"/>
      <c r="I37" s="626"/>
      <c r="J37" s="626"/>
      <c r="K37" s="626"/>
      <c r="L37" s="626"/>
      <c r="M37" s="626"/>
      <c r="N37" s="626"/>
      <c r="O37" s="626"/>
      <c r="P37" s="626"/>
      <c r="Q37" s="627"/>
      <c r="R37" s="628">
        <v>
194478</v>
      </c>
      <c r="S37" s="629"/>
      <c r="T37" s="629"/>
      <c r="U37" s="629"/>
      <c r="V37" s="629"/>
      <c r="W37" s="629"/>
      <c r="X37" s="629"/>
      <c r="Y37" s="630"/>
      <c r="Z37" s="655">
        <v>
0.7</v>
      </c>
      <c r="AA37" s="655"/>
      <c r="AB37" s="655"/>
      <c r="AC37" s="655"/>
      <c r="AD37" s="656" t="s">
        <v>
128</v>
      </c>
      <c r="AE37" s="656"/>
      <c r="AF37" s="656"/>
      <c r="AG37" s="656"/>
      <c r="AH37" s="656"/>
      <c r="AI37" s="656"/>
      <c r="AJ37" s="656"/>
      <c r="AK37" s="656"/>
      <c r="AL37" s="631" t="s">
        <v>
128</v>
      </c>
      <c r="AM37" s="632"/>
      <c r="AN37" s="632"/>
      <c r="AO37" s="657"/>
      <c r="AQ37" s="663" t="s">
        <v>
333</v>
      </c>
      <c r="AR37" s="664"/>
      <c r="AS37" s="664"/>
      <c r="AT37" s="664"/>
      <c r="AU37" s="664"/>
      <c r="AV37" s="664"/>
      <c r="AW37" s="664"/>
      <c r="AX37" s="664"/>
      <c r="AY37" s="665"/>
      <c r="AZ37" s="628">
        <v>
1346771</v>
      </c>
      <c r="BA37" s="629"/>
      <c r="BB37" s="629"/>
      <c r="BC37" s="629"/>
      <c r="BD37" s="639"/>
      <c r="BE37" s="639"/>
      <c r="BF37" s="666"/>
      <c r="BG37" s="670" t="s">
        <v>
334</v>
      </c>
      <c r="BH37" s="667"/>
      <c r="BI37" s="667"/>
      <c r="BJ37" s="667"/>
      <c r="BK37" s="667"/>
      <c r="BL37" s="667"/>
      <c r="BM37" s="667"/>
      <c r="BN37" s="667"/>
      <c r="BO37" s="667"/>
      <c r="BP37" s="667"/>
      <c r="BQ37" s="667"/>
      <c r="BR37" s="667"/>
      <c r="BS37" s="667"/>
      <c r="BT37" s="667"/>
      <c r="BU37" s="668"/>
      <c r="BV37" s="628">
        <v>
117929</v>
      </c>
      <c r="BW37" s="629"/>
      <c r="BX37" s="629"/>
      <c r="BY37" s="629"/>
      <c r="BZ37" s="629"/>
      <c r="CA37" s="629"/>
      <c r="CB37" s="669"/>
      <c r="CD37" s="670" t="s">
        <v>
335</v>
      </c>
      <c r="CE37" s="667"/>
      <c r="CF37" s="667"/>
      <c r="CG37" s="667"/>
      <c r="CH37" s="667"/>
      <c r="CI37" s="667"/>
      <c r="CJ37" s="667"/>
      <c r="CK37" s="667"/>
      <c r="CL37" s="667"/>
      <c r="CM37" s="667"/>
      <c r="CN37" s="667"/>
      <c r="CO37" s="667"/>
      <c r="CP37" s="667"/>
      <c r="CQ37" s="668"/>
      <c r="CR37" s="628">
        <v>
9088</v>
      </c>
      <c r="CS37" s="639"/>
      <c r="CT37" s="639"/>
      <c r="CU37" s="639"/>
      <c r="CV37" s="639"/>
      <c r="CW37" s="639"/>
      <c r="CX37" s="639"/>
      <c r="CY37" s="640"/>
      <c r="CZ37" s="631">
        <v>
0</v>
      </c>
      <c r="DA37" s="641"/>
      <c r="DB37" s="641"/>
      <c r="DC37" s="642"/>
      <c r="DD37" s="634">
        <v>
5315</v>
      </c>
      <c r="DE37" s="639"/>
      <c r="DF37" s="639"/>
      <c r="DG37" s="639"/>
      <c r="DH37" s="639"/>
      <c r="DI37" s="639"/>
      <c r="DJ37" s="639"/>
      <c r="DK37" s="640"/>
      <c r="DL37" s="634">
        <v>
5315</v>
      </c>
      <c r="DM37" s="639"/>
      <c r="DN37" s="639"/>
      <c r="DO37" s="639"/>
      <c r="DP37" s="639"/>
      <c r="DQ37" s="639"/>
      <c r="DR37" s="639"/>
      <c r="DS37" s="639"/>
      <c r="DT37" s="639"/>
      <c r="DU37" s="639"/>
      <c r="DV37" s="640"/>
      <c r="DW37" s="631">
        <v>
0</v>
      </c>
      <c r="DX37" s="641"/>
      <c r="DY37" s="641"/>
      <c r="DZ37" s="641"/>
      <c r="EA37" s="641"/>
      <c r="EB37" s="641"/>
      <c r="EC37" s="662"/>
    </row>
    <row r="38" spans="2:133" ht="11.25" customHeight="1" x14ac:dyDescent="0.15">
      <c r="B38" s="625" t="s">
        <v>
336</v>
      </c>
      <c r="C38" s="626"/>
      <c r="D38" s="626"/>
      <c r="E38" s="626"/>
      <c r="F38" s="626"/>
      <c r="G38" s="626"/>
      <c r="H38" s="626"/>
      <c r="I38" s="626"/>
      <c r="J38" s="626"/>
      <c r="K38" s="626"/>
      <c r="L38" s="626"/>
      <c r="M38" s="626"/>
      <c r="N38" s="626"/>
      <c r="O38" s="626"/>
      <c r="P38" s="626"/>
      <c r="Q38" s="627"/>
      <c r="R38" s="628">
        <v>
1507634</v>
      </c>
      <c r="S38" s="629"/>
      <c r="T38" s="629"/>
      <c r="U38" s="629"/>
      <c r="V38" s="629"/>
      <c r="W38" s="629"/>
      <c r="X38" s="629"/>
      <c r="Y38" s="630"/>
      <c r="Z38" s="655">
        <v>
5.4</v>
      </c>
      <c r="AA38" s="655"/>
      <c r="AB38" s="655"/>
      <c r="AC38" s="655"/>
      <c r="AD38" s="656" t="s">
        <v>
128</v>
      </c>
      <c r="AE38" s="656"/>
      <c r="AF38" s="656"/>
      <c r="AG38" s="656"/>
      <c r="AH38" s="656"/>
      <c r="AI38" s="656"/>
      <c r="AJ38" s="656"/>
      <c r="AK38" s="656"/>
      <c r="AL38" s="631" t="s">
        <v>
128</v>
      </c>
      <c r="AM38" s="632"/>
      <c r="AN38" s="632"/>
      <c r="AO38" s="657"/>
      <c r="AQ38" s="663" t="s">
        <v>
337</v>
      </c>
      <c r="AR38" s="664"/>
      <c r="AS38" s="664"/>
      <c r="AT38" s="664"/>
      <c r="AU38" s="664"/>
      <c r="AV38" s="664"/>
      <c r="AW38" s="664"/>
      <c r="AX38" s="664"/>
      <c r="AY38" s="665"/>
      <c r="AZ38" s="628">
        <v>
209377</v>
      </c>
      <c r="BA38" s="629"/>
      <c r="BB38" s="629"/>
      <c r="BC38" s="629"/>
      <c r="BD38" s="639"/>
      <c r="BE38" s="639"/>
      <c r="BF38" s="666"/>
      <c r="BG38" s="670" t="s">
        <v>
338</v>
      </c>
      <c r="BH38" s="667"/>
      <c r="BI38" s="667"/>
      <c r="BJ38" s="667"/>
      <c r="BK38" s="667"/>
      <c r="BL38" s="667"/>
      <c r="BM38" s="667"/>
      <c r="BN38" s="667"/>
      <c r="BO38" s="667"/>
      <c r="BP38" s="667"/>
      <c r="BQ38" s="667"/>
      <c r="BR38" s="667"/>
      <c r="BS38" s="667"/>
      <c r="BT38" s="667"/>
      <c r="BU38" s="668"/>
      <c r="BV38" s="628">
        <v>
7569</v>
      </c>
      <c r="BW38" s="629"/>
      <c r="BX38" s="629"/>
      <c r="BY38" s="629"/>
      <c r="BZ38" s="629"/>
      <c r="CA38" s="629"/>
      <c r="CB38" s="669"/>
      <c r="CD38" s="670" t="s">
        <v>
339</v>
      </c>
      <c r="CE38" s="667"/>
      <c r="CF38" s="667"/>
      <c r="CG38" s="667"/>
      <c r="CH38" s="667"/>
      <c r="CI38" s="667"/>
      <c r="CJ38" s="667"/>
      <c r="CK38" s="667"/>
      <c r="CL38" s="667"/>
      <c r="CM38" s="667"/>
      <c r="CN38" s="667"/>
      <c r="CO38" s="667"/>
      <c r="CP38" s="667"/>
      <c r="CQ38" s="668"/>
      <c r="CR38" s="628">
        <v>
2258230</v>
      </c>
      <c r="CS38" s="629"/>
      <c r="CT38" s="629"/>
      <c r="CU38" s="629"/>
      <c r="CV38" s="629"/>
      <c r="CW38" s="629"/>
      <c r="CX38" s="629"/>
      <c r="CY38" s="630"/>
      <c r="CZ38" s="631">
        <v>
8.6</v>
      </c>
      <c r="DA38" s="641"/>
      <c r="DB38" s="641"/>
      <c r="DC38" s="642"/>
      <c r="DD38" s="634">
        <v>
1918596</v>
      </c>
      <c r="DE38" s="629"/>
      <c r="DF38" s="629"/>
      <c r="DG38" s="629"/>
      <c r="DH38" s="629"/>
      <c r="DI38" s="629"/>
      <c r="DJ38" s="629"/>
      <c r="DK38" s="630"/>
      <c r="DL38" s="634">
        <v>
1801202</v>
      </c>
      <c r="DM38" s="629"/>
      <c r="DN38" s="629"/>
      <c r="DO38" s="629"/>
      <c r="DP38" s="629"/>
      <c r="DQ38" s="629"/>
      <c r="DR38" s="629"/>
      <c r="DS38" s="629"/>
      <c r="DT38" s="629"/>
      <c r="DU38" s="629"/>
      <c r="DV38" s="630"/>
      <c r="DW38" s="631">
        <v>
11.3</v>
      </c>
      <c r="DX38" s="641"/>
      <c r="DY38" s="641"/>
      <c r="DZ38" s="641"/>
      <c r="EA38" s="641"/>
      <c r="EB38" s="641"/>
      <c r="EC38" s="662"/>
    </row>
    <row r="39" spans="2:133" ht="11.25" customHeight="1" x14ac:dyDescent="0.15">
      <c r="B39" s="625" t="s">
        <v>
340</v>
      </c>
      <c r="C39" s="626"/>
      <c r="D39" s="626"/>
      <c r="E39" s="626"/>
      <c r="F39" s="626"/>
      <c r="G39" s="626"/>
      <c r="H39" s="626"/>
      <c r="I39" s="626"/>
      <c r="J39" s="626"/>
      <c r="K39" s="626"/>
      <c r="L39" s="626"/>
      <c r="M39" s="626"/>
      <c r="N39" s="626"/>
      <c r="O39" s="626"/>
      <c r="P39" s="626"/>
      <c r="Q39" s="627"/>
      <c r="R39" s="628">
        <v>
595187</v>
      </c>
      <c r="S39" s="629"/>
      <c r="T39" s="629"/>
      <c r="U39" s="629"/>
      <c r="V39" s="629"/>
      <c r="W39" s="629"/>
      <c r="X39" s="629"/>
      <c r="Y39" s="630"/>
      <c r="Z39" s="655">
        <v>
2.1</v>
      </c>
      <c r="AA39" s="655"/>
      <c r="AB39" s="655"/>
      <c r="AC39" s="655"/>
      <c r="AD39" s="656">
        <v>
45</v>
      </c>
      <c r="AE39" s="656"/>
      <c r="AF39" s="656"/>
      <c r="AG39" s="656"/>
      <c r="AH39" s="656"/>
      <c r="AI39" s="656"/>
      <c r="AJ39" s="656"/>
      <c r="AK39" s="656"/>
      <c r="AL39" s="631">
        <v>
0</v>
      </c>
      <c r="AM39" s="632"/>
      <c r="AN39" s="632"/>
      <c r="AO39" s="657"/>
      <c r="AQ39" s="663" t="s">
        <v>
341</v>
      </c>
      <c r="AR39" s="664"/>
      <c r="AS39" s="664"/>
      <c r="AT39" s="664"/>
      <c r="AU39" s="664"/>
      <c r="AV39" s="664"/>
      <c r="AW39" s="664"/>
      <c r="AX39" s="664"/>
      <c r="AY39" s="665"/>
      <c r="AZ39" s="628">
        <v>
32567</v>
      </c>
      <c r="BA39" s="629"/>
      <c r="BB39" s="629"/>
      <c r="BC39" s="629"/>
      <c r="BD39" s="639"/>
      <c r="BE39" s="639"/>
      <c r="BF39" s="666"/>
      <c r="BG39" s="670" t="s">
        <v>
342</v>
      </c>
      <c r="BH39" s="667"/>
      <c r="BI39" s="667"/>
      <c r="BJ39" s="667"/>
      <c r="BK39" s="667"/>
      <c r="BL39" s="667"/>
      <c r="BM39" s="667"/>
      <c r="BN39" s="667"/>
      <c r="BO39" s="667"/>
      <c r="BP39" s="667"/>
      <c r="BQ39" s="667"/>
      <c r="BR39" s="667"/>
      <c r="BS39" s="667"/>
      <c r="BT39" s="667"/>
      <c r="BU39" s="668"/>
      <c r="BV39" s="628">
        <v>
11839</v>
      </c>
      <c r="BW39" s="629"/>
      <c r="BX39" s="629"/>
      <c r="BY39" s="629"/>
      <c r="BZ39" s="629"/>
      <c r="CA39" s="629"/>
      <c r="CB39" s="669"/>
      <c r="CD39" s="670" t="s">
        <v>
343</v>
      </c>
      <c r="CE39" s="667"/>
      <c r="CF39" s="667"/>
      <c r="CG39" s="667"/>
      <c r="CH39" s="667"/>
      <c r="CI39" s="667"/>
      <c r="CJ39" s="667"/>
      <c r="CK39" s="667"/>
      <c r="CL39" s="667"/>
      <c r="CM39" s="667"/>
      <c r="CN39" s="667"/>
      <c r="CO39" s="667"/>
      <c r="CP39" s="667"/>
      <c r="CQ39" s="668"/>
      <c r="CR39" s="628">
        <v>
1276022</v>
      </c>
      <c r="CS39" s="639"/>
      <c r="CT39" s="639"/>
      <c r="CU39" s="639"/>
      <c r="CV39" s="639"/>
      <c r="CW39" s="639"/>
      <c r="CX39" s="639"/>
      <c r="CY39" s="640"/>
      <c r="CZ39" s="631">
        <v>
4.9000000000000004</v>
      </c>
      <c r="DA39" s="641"/>
      <c r="DB39" s="641"/>
      <c r="DC39" s="642"/>
      <c r="DD39" s="634">
        <v>
1122469</v>
      </c>
      <c r="DE39" s="639"/>
      <c r="DF39" s="639"/>
      <c r="DG39" s="639"/>
      <c r="DH39" s="639"/>
      <c r="DI39" s="639"/>
      <c r="DJ39" s="639"/>
      <c r="DK39" s="640"/>
      <c r="DL39" s="634" t="s">
        <v>
128</v>
      </c>
      <c r="DM39" s="639"/>
      <c r="DN39" s="639"/>
      <c r="DO39" s="639"/>
      <c r="DP39" s="639"/>
      <c r="DQ39" s="639"/>
      <c r="DR39" s="639"/>
      <c r="DS39" s="639"/>
      <c r="DT39" s="639"/>
      <c r="DU39" s="639"/>
      <c r="DV39" s="640"/>
      <c r="DW39" s="631" t="s">
        <v>
128</v>
      </c>
      <c r="DX39" s="641"/>
      <c r="DY39" s="641"/>
      <c r="DZ39" s="641"/>
      <c r="EA39" s="641"/>
      <c r="EB39" s="641"/>
      <c r="EC39" s="662"/>
    </row>
    <row r="40" spans="2:133" ht="11.25" customHeight="1" x14ac:dyDescent="0.15">
      <c r="B40" s="625" t="s">
        <v>
344</v>
      </c>
      <c r="C40" s="626"/>
      <c r="D40" s="626"/>
      <c r="E40" s="626"/>
      <c r="F40" s="626"/>
      <c r="G40" s="626"/>
      <c r="H40" s="626"/>
      <c r="I40" s="626"/>
      <c r="J40" s="626"/>
      <c r="K40" s="626"/>
      <c r="L40" s="626"/>
      <c r="M40" s="626"/>
      <c r="N40" s="626"/>
      <c r="O40" s="626"/>
      <c r="P40" s="626"/>
      <c r="Q40" s="627"/>
      <c r="R40" s="628">
        <v>
2029100</v>
      </c>
      <c r="S40" s="629"/>
      <c r="T40" s="629"/>
      <c r="U40" s="629"/>
      <c r="V40" s="629"/>
      <c r="W40" s="629"/>
      <c r="X40" s="629"/>
      <c r="Y40" s="630"/>
      <c r="Z40" s="655">
        <v>
7.3</v>
      </c>
      <c r="AA40" s="655"/>
      <c r="AB40" s="655"/>
      <c r="AC40" s="655"/>
      <c r="AD40" s="656" t="s">
        <v>
128</v>
      </c>
      <c r="AE40" s="656"/>
      <c r="AF40" s="656"/>
      <c r="AG40" s="656"/>
      <c r="AH40" s="656"/>
      <c r="AI40" s="656"/>
      <c r="AJ40" s="656"/>
      <c r="AK40" s="656"/>
      <c r="AL40" s="631" t="s">
        <v>
128</v>
      </c>
      <c r="AM40" s="632"/>
      <c r="AN40" s="632"/>
      <c r="AO40" s="657"/>
      <c r="AQ40" s="663" t="s">
        <v>
345</v>
      </c>
      <c r="AR40" s="664"/>
      <c r="AS40" s="664"/>
      <c r="AT40" s="664"/>
      <c r="AU40" s="664"/>
      <c r="AV40" s="664"/>
      <c r="AW40" s="664"/>
      <c r="AX40" s="664"/>
      <c r="AY40" s="665"/>
      <c r="AZ40" s="628">
        <v>
18500</v>
      </c>
      <c r="BA40" s="629"/>
      <c r="BB40" s="629"/>
      <c r="BC40" s="629"/>
      <c r="BD40" s="639"/>
      <c r="BE40" s="639"/>
      <c r="BF40" s="666"/>
      <c r="BG40" s="671" t="s">
        <v>
346</v>
      </c>
      <c r="BH40" s="672"/>
      <c r="BI40" s="672"/>
      <c r="BJ40" s="672"/>
      <c r="BK40" s="672"/>
      <c r="BL40" s="363"/>
      <c r="BM40" s="667" t="s">
        <v>
347</v>
      </c>
      <c r="BN40" s="667"/>
      <c r="BO40" s="667"/>
      <c r="BP40" s="667"/>
      <c r="BQ40" s="667"/>
      <c r="BR40" s="667"/>
      <c r="BS40" s="667"/>
      <c r="BT40" s="667"/>
      <c r="BU40" s="668"/>
      <c r="BV40" s="628">
        <v>
81</v>
      </c>
      <c r="BW40" s="629"/>
      <c r="BX40" s="629"/>
      <c r="BY40" s="629"/>
      <c r="BZ40" s="629"/>
      <c r="CA40" s="629"/>
      <c r="CB40" s="669"/>
      <c r="CD40" s="670" t="s">
        <v>
348</v>
      </c>
      <c r="CE40" s="667"/>
      <c r="CF40" s="667"/>
      <c r="CG40" s="667"/>
      <c r="CH40" s="667"/>
      <c r="CI40" s="667"/>
      <c r="CJ40" s="667"/>
      <c r="CK40" s="667"/>
      <c r="CL40" s="667"/>
      <c r="CM40" s="667"/>
      <c r="CN40" s="667"/>
      <c r="CO40" s="667"/>
      <c r="CP40" s="667"/>
      <c r="CQ40" s="668"/>
      <c r="CR40" s="628">
        <v>
463282</v>
      </c>
      <c r="CS40" s="629"/>
      <c r="CT40" s="629"/>
      <c r="CU40" s="629"/>
      <c r="CV40" s="629"/>
      <c r="CW40" s="629"/>
      <c r="CX40" s="629"/>
      <c r="CY40" s="630"/>
      <c r="CZ40" s="631">
        <v>
1.8</v>
      </c>
      <c r="DA40" s="641"/>
      <c r="DB40" s="641"/>
      <c r="DC40" s="642"/>
      <c r="DD40" s="634">
        <v>
436763</v>
      </c>
      <c r="DE40" s="629"/>
      <c r="DF40" s="629"/>
      <c r="DG40" s="629"/>
      <c r="DH40" s="629"/>
      <c r="DI40" s="629"/>
      <c r="DJ40" s="629"/>
      <c r="DK40" s="630"/>
      <c r="DL40" s="634">
        <v>
23506</v>
      </c>
      <c r="DM40" s="629"/>
      <c r="DN40" s="629"/>
      <c r="DO40" s="629"/>
      <c r="DP40" s="629"/>
      <c r="DQ40" s="629"/>
      <c r="DR40" s="629"/>
      <c r="DS40" s="629"/>
      <c r="DT40" s="629"/>
      <c r="DU40" s="629"/>
      <c r="DV40" s="630"/>
      <c r="DW40" s="631">
        <v>
0.1</v>
      </c>
      <c r="DX40" s="641"/>
      <c r="DY40" s="641"/>
      <c r="DZ40" s="641"/>
      <c r="EA40" s="641"/>
      <c r="EB40" s="641"/>
      <c r="EC40" s="662"/>
    </row>
    <row r="41" spans="2:133" ht="11.25" customHeight="1" x14ac:dyDescent="0.15">
      <c r="B41" s="625" t="s">
        <v>
349</v>
      </c>
      <c r="C41" s="626"/>
      <c r="D41" s="626"/>
      <c r="E41" s="626"/>
      <c r="F41" s="626"/>
      <c r="G41" s="626"/>
      <c r="H41" s="626"/>
      <c r="I41" s="626"/>
      <c r="J41" s="626"/>
      <c r="K41" s="626"/>
      <c r="L41" s="626"/>
      <c r="M41" s="626"/>
      <c r="N41" s="626"/>
      <c r="O41" s="626"/>
      <c r="P41" s="626"/>
      <c r="Q41" s="627"/>
      <c r="R41" s="628" t="s">
        <v>
128</v>
      </c>
      <c r="S41" s="629"/>
      <c r="T41" s="629"/>
      <c r="U41" s="629"/>
      <c r="V41" s="629"/>
      <c r="W41" s="629"/>
      <c r="X41" s="629"/>
      <c r="Y41" s="630"/>
      <c r="Z41" s="655" t="s">
        <v>
128</v>
      </c>
      <c r="AA41" s="655"/>
      <c r="AB41" s="655"/>
      <c r="AC41" s="655"/>
      <c r="AD41" s="656" t="s">
        <v>
128</v>
      </c>
      <c r="AE41" s="656"/>
      <c r="AF41" s="656"/>
      <c r="AG41" s="656"/>
      <c r="AH41" s="656"/>
      <c r="AI41" s="656"/>
      <c r="AJ41" s="656"/>
      <c r="AK41" s="656"/>
      <c r="AL41" s="631" t="s">
        <v>
128</v>
      </c>
      <c r="AM41" s="632"/>
      <c r="AN41" s="632"/>
      <c r="AO41" s="657"/>
      <c r="AQ41" s="663" t="s">
        <v>
350</v>
      </c>
      <c r="AR41" s="664"/>
      <c r="AS41" s="664"/>
      <c r="AT41" s="664"/>
      <c r="AU41" s="664"/>
      <c r="AV41" s="664"/>
      <c r="AW41" s="664"/>
      <c r="AX41" s="664"/>
      <c r="AY41" s="665"/>
      <c r="AZ41" s="628">
        <v>
410283</v>
      </c>
      <c r="BA41" s="629"/>
      <c r="BB41" s="629"/>
      <c r="BC41" s="629"/>
      <c r="BD41" s="639"/>
      <c r="BE41" s="639"/>
      <c r="BF41" s="666"/>
      <c r="BG41" s="671"/>
      <c r="BH41" s="672"/>
      <c r="BI41" s="672"/>
      <c r="BJ41" s="672"/>
      <c r="BK41" s="672"/>
      <c r="BL41" s="363"/>
      <c r="BM41" s="667" t="s">
        <v>
351</v>
      </c>
      <c r="BN41" s="667"/>
      <c r="BO41" s="667"/>
      <c r="BP41" s="667"/>
      <c r="BQ41" s="667"/>
      <c r="BR41" s="667"/>
      <c r="BS41" s="667"/>
      <c r="BT41" s="667"/>
      <c r="BU41" s="668"/>
      <c r="BV41" s="628" t="s">
        <v>
128</v>
      </c>
      <c r="BW41" s="629"/>
      <c r="BX41" s="629"/>
      <c r="BY41" s="629"/>
      <c r="BZ41" s="629"/>
      <c r="CA41" s="629"/>
      <c r="CB41" s="669"/>
      <c r="CD41" s="670" t="s">
        <v>
352</v>
      </c>
      <c r="CE41" s="667"/>
      <c r="CF41" s="667"/>
      <c r="CG41" s="667"/>
      <c r="CH41" s="667"/>
      <c r="CI41" s="667"/>
      <c r="CJ41" s="667"/>
      <c r="CK41" s="667"/>
      <c r="CL41" s="667"/>
      <c r="CM41" s="667"/>
      <c r="CN41" s="667"/>
      <c r="CO41" s="667"/>
      <c r="CP41" s="667"/>
      <c r="CQ41" s="668"/>
      <c r="CR41" s="628" t="s">
        <v>
128</v>
      </c>
      <c r="CS41" s="639"/>
      <c r="CT41" s="639"/>
      <c r="CU41" s="639"/>
      <c r="CV41" s="639"/>
      <c r="CW41" s="639"/>
      <c r="CX41" s="639"/>
      <c r="CY41" s="640"/>
      <c r="CZ41" s="631" t="s">
        <v>
128</v>
      </c>
      <c r="DA41" s="641"/>
      <c r="DB41" s="641"/>
      <c r="DC41" s="642"/>
      <c r="DD41" s="634" t="s">
        <v>
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
353</v>
      </c>
      <c r="C42" s="626"/>
      <c r="D42" s="626"/>
      <c r="E42" s="626"/>
      <c r="F42" s="626"/>
      <c r="G42" s="626"/>
      <c r="H42" s="626"/>
      <c r="I42" s="626"/>
      <c r="J42" s="626"/>
      <c r="K42" s="626"/>
      <c r="L42" s="626"/>
      <c r="M42" s="626"/>
      <c r="N42" s="626"/>
      <c r="O42" s="626"/>
      <c r="P42" s="626"/>
      <c r="Q42" s="627"/>
      <c r="R42" s="628" t="s">
        <v>
128</v>
      </c>
      <c r="S42" s="629"/>
      <c r="T42" s="629"/>
      <c r="U42" s="629"/>
      <c r="V42" s="629"/>
      <c r="W42" s="629"/>
      <c r="X42" s="629"/>
      <c r="Y42" s="630"/>
      <c r="Z42" s="655" t="s">
        <v>
128</v>
      </c>
      <c r="AA42" s="655"/>
      <c r="AB42" s="655"/>
      <c r="AC42" s="655"/>
      <c r="AD42" s="656" t="s">
        <v>
128</v>
      </c>
      <c r="AE42" s="656"/>
      <c r="AF42" s="656"/>
      <c r="AG42" s="656"/>
      <c r="AH42" s="656"/>
      <c r="AI42" s="656"/>
      <c r="AJ42" s="656"/>
      <c r="AK42" s="656"/>
      <c r="AL42" s="631" t="s">
        <v>
128</v>
      </c>
      <c r="AM42" s="632"/>
      <c r="AN42" s="632"/>
      <c r="AO42" s="657"/>
      <c r="AQ42" s="675" t="s">
        <v>
354</v>
      </c>
      <c r="AR42" s="676"/>
      <c r="AS42" s="676"/>
      <c r="AT42" s="676"/>
      <c r="AU42" s="676"/>
      <c r="AV42" s="676"/>
      <c r="AW42" s="676"/>
      <c r="AX42" s="676"/>
      <c r="AY42" s="677"/>
      <c r="AZ42" s="608">
        <v>
1891179</v>
      </c>
      <c r="BA42" s="643"/>
      <c r="BB42" s="643"/>
      <c r="BC42" s="643"/>
      <c r="BD42" s="609"/>
      <c r="BE42" s="609"/>
      <c r="BF42" s="658"/>
      <c r="BG42" s="673"/>
      <c r="BH42" s="674"/>
      <c r="BI42" s="674"/>
      <c r="BJ42" s="674"/>
      <c r="BK42" s="674"/>
      <c r="BL42" s="364"/>
      <c r="BM42" s="659" t="s">
        <v>
355</v>
      </c>
      <c r="BN42" s="659"/>
      <c r="BO42" s="659"/>
      <c r="BP42" s="659"/>
      <c r="BQ42" s="659"/>
      <c r="BR42" s="659"/>
      <c r="BS42" s="659"/>
      <c r="BT42" s="659"/>
      <c r="BU42" s="660"/>
      <c r="BV42" s="608">
        <v>
305</v>
      </c>
      <c r="BW42" s="643"/>
      <c r="BX42" s="643"/>
      <c r="BY42" s="643"/>
      <c r="BZ42" s="643"/>
      <c r="CA42" s="643"/>
      <c r="CB42" s="661"/>
      <c r="CD42" s="625" t="s">
        <v>
356</v>
      </c>
      <c r="CE42" s="626"/>
      <c r="CF42" s="626"/>
      <c r="CG42" s="626"/>
      <c r="CH42" s="626"/>
      <c r="CI42" s="626"/>
      <c r="CJ42" s="626"/>
      <c r="CK42" s="626"/>
      <c r="CL42" s="626"/>
      <c r="CM42" s="626"/>
      <c r="CN42" s="626"/>
      <c r="CO42" s="626"/>
      <c r="CP42" s="626"/>
      <c r="CQ42" s="627"/>
      <c r="CR42" s="628">
        <v>
3199920</v>
      </c>
      <c r="CS42" s="639"/>
      <c r="CT42" s="639"/>
      <c r="CU42" s="639"/>
      <c r="CV42" s="639"/>
      <c r="CW42" s="639"/>
      <c r="CX42" s="639"/>
      <c r="CY42" s="640"/>
      <c r="CZ42" s="631">
        <v>
12.2</v>
      </c>
      <c r="DA42" s="641"/>
      <c r="DB42" s="641"/>
      <c r="DC42" s="642"/>
      <c r="DD42" s="634">
        <v>
1053549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
357</v>
      </c>
      <c r="C43" s="626"/>
      <c r="D43" s="626"/>
      <c r="E43" s="626"/>
      <c r="F43" s="626"/>
      <c r="G43" s="626"/>
      <c r="H43" s="626"/>
      <c r="I43" s="626"/>
      <c r="J43" s="626"/>
      <c r="K43" s="626"/>
      <c r="L43" s="626"/>
      <c r="M43" s="626"/>
      <c r="N43" s="626"/>
      <c r="O43" s="626"/>
      <c r="P43" s="626"/>
      <c r="Q43" s="627"/>
      <c r="R43" s="628">
        <v>
711600</v>
      </c>
      <c r="S43" s="629"/>
      <c r="T43" s="629"/>
      <c r="U43" s="629"/>
      <c r="V43" s="629"/>
      <c r="W43" s="629"/>
      <c r="X43" s="629"/>
      <c r="Y43" s="630"/>
      <c r="Z43" s="655">
        <v>
2.6</v>
      </c>
      <c r="AA43" s="655"/>
      <c r="AB43" s="655"/>
      <c r="AC43" s="655"/>
      <c r="AD43" s="656" t="s">
        <v>
128</v>
      </c>
      <c r="AE43" s="656"/>
      <c r="AF43" s="656"/>
      <c r="AG43" s="656"/>
      <c r="AH43" s="656"/>
      <c r="AI43" s="656"/>
      <c r="AJ43" s="656"/>
      <c r="AK43" s="656"/>
      <c r="AL43" s="631" t="s">
        <v>
128</v>
      </c>
      <c r="AM43" s="632"/>
      <c r="AN43" s="632"/>
      <c r="AO43" s="657"/>
      <c r="BV43" s="219"/>
      <c r="BW43" s="219"/>
      <c r="BX43" s="219"/>
      <c r="BY43" s="219"/>
      <c r="BZ43" s="219"/>
      <c r="CA43" s="219"/>
      <c r="CB43" s="219"/>
      <c r="CD43" s="625" t="s">
        <v>
358</v>
      </c>
      <c r="CE43" s="626"/>
      <c r="CF43" s="626"/>
      <c r="CG43" s="626"/>
      <c r="CH43" s="626"/>
      <c r="CI43" s="626"/>
      <c r="CJ43" s="626"/>
      <c r="CK43" s="626"/>
      <c r="CL43" s="626"/>
      <c r="CM43" s="626"/>
      <c r="CN43" s="626"/>
      <c r="CO43" s="626"/>
      <c r="CP43" s="626"/>
      <c r="CQ43" s="627"/>
      <c r="CR43" s="628">
        <v>
70000</v>
      </c>
      <c r="CS43" s="639"/>
      <c r="CT43" s="639"/>
      <c r="CU43" s="639"/>
      <c r="CV43" s="639"/>
      <c r="CW43" s="639"/>
      <c r="CX43" s="639"/>
      <c r="CY43" s="640"/>
      <c r="CZ43" s="631">
        <v>
0.3</v>
      </c>
      <c r="DA43" s="641"/>
      <c r="DB43" s="641"/>
      <c r="DC43" s="642"/>
      <c r="DD43" s="634">
        <v>
70000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
359</v>
      </c>
      <c r="C44" s="606"/>
      <c r="D44" s="606"/>
      <c r="E44" s="606"/>
      <c r="F44" s="606"/>
      <c r="G44" s="606"/>
      <c r="H44" s="606"/>
      <c r="I44" s="606"/>
      <c r="J44" s="606"/>
      <c r="K44" s="606"/>
      <c r="L44" s="606"/>
      <c r="M44" s="606"/>
      <c r="N44" s="606"/>
      <c r="O44" s="606"/>
      <c r="P44" s="606"/>
      <c r="Q44" s="607"/>
      <c r="R44" s="608">
        <v>
27890315</v>
      </c>
      <c r="S44" s="643"/>
      <c r="T44" s="643"/>
      <c r="U44" s="643"/>
      <c r="V44" s="643"/>
      <c r="W44" s="643"/>
      <c r="X44" s="643"/>
      <c r="Y44" s="644"/>
      <c r="Z44" s="645">
        <v>
100</v>
      </c>
      <c r="AA44" s="645"/>
      <c r="AB44" s="645"/>
      <c r="AC44" s="645"/>
      <c r="AD44" s="646">
        <v>
15280223</v>
      </c>
      <c r="AE44" s="646"/>
      <c r="AF44" s="646"/>
      <c r="AG44" s="646"/>
      <c r="AH44" s="646"/>
      <c r="AI44" s="646"/>
      <c r="AJ44" s="646"/>
      <c r="AK44" s="646"/>
      <c r="AL44" s="611">
        <v>
100</v>
      </c>
      <c r="AM44" s="647"/>
      <c r="AN44" s="647"/>
      <c r="AO44" s="648"/>
      <c r="CD44" s="649" t="s">
        <v>
306</v>
      </c>
      <c r="CE44" s="650"/>
      <c r="CF44" s="625" t="s">
        <v>
360</v>
      </c>
      <c r="CG44" s="626"/>
      <c r="CH44" s="626"/>
      <c r="CI44" s="626"/>
      <c r="CJ44" s="626"/>
      <c r="CK44" s="626"/>
      <c r="CL44" s="626"/>
      <c r="CM44" s="626"/>
      <c r="CN44" s="626"/>
      <c r="CO44" s="626"/>
      <c r="CP44" s="626"/>
      <c r="CQ44" s="627"/>
      <c r="CR44" s="628">
        <v>
3123195</v>
      </c>
      <c r="CS44" s="629"/>
      <c r="CT44" s="629"/>
      <c r="CU44" s="629"/>
      <c r="CV44" s="629"/>
      <c r="CW44" s="629"/>
      <c r="CX44" s="629"/>
      <c r="CY44" s="630"/>
      <c r="CZ44" s="631">
        <v>
11.9</v>
      </c>
      <c r="DA44" s="632"/>
      <c r="DB44" s="632"/>
      <c r="DC44" s="633"/>
      <c r="DD44" s="634">
        <v>
1033005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
361</v>
      </c>
      <c r="CG45" s="626"/>
      <c r="CH45" s="626"/>
      <c r="CI45" s="626"/>
      <c r="CJ45" s="626"/>
      <c r="CK45" s="626"/>
      <c r="CL45" s="626"/>
      <c r="CM45" s="626"/>
      <c r="CN45" s="626"/>
      <c r="CO45" s="626"/>
      <c r="CP45" s="626"/>
      <c r="CQ45" s="627"/>
      <c r="CR45" s="628">
        <v>
1567483</v>
      </c>
      <c r="CS45" s="639"/>
      <c r="CT45" s="639"/>
      <c r="CU45" s="639"/>
      <c r="CV45" s="639"/>
      <c r="CW45" s="639"/>
      <c r="CX45" s="639"/>
      <c r="CY45" s="640"/>
      <c r="CZ45" s="631">
        <v>
6</v>
      </c>
      <c r="DA45" s="641"/>
      <c r="DB45" s="641"/>
      <c r="DC45" s="642"/>
      <c r="DD45" s="634">
        <v>
68212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
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
363</v>
      </c>
      <c r="CG46" s="626"/>
      <c r="CH46" s="626"/>
      <c r="CI46" s="626"/>
      <c r="CJ46" s="626"/>
      <c r="CK46" s="626"/>
      <c r="CL46" s="626"/>
      <c r="CM46" s="626"/>
      <c r="CN46" s="626"/>
      <c r="CO46" s="626"/>
      <c r="CP46" s="626"/>
      <c r="CQ46" s="627"/>
      <c r="CR46" s="628">
        <v>
1461792</v>
      </c>
      <c r="CS46" s="629"/>
      <c r="CT46" s="629"/>
      <c r="CU46" s="629"/>
      <c r="CV46" s="629"/>
      <c r="CW46" s="629"/>
      <c r="CX46" s="629"/>
      <c r="CY46" s="630"/>
      <c r="CZ46" s="631">
        <v>
5.6</v>
      </c>
      <c r="DA46" s="632"/>
      <c r="DB46" s="632"/>
      <c r="DC46" s="633"/>
      <c r="DD46" s="634">
        <v>
923338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
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
365</v>
      </c>
      <c r="CG47" s="626"/>
      <c r="CH47" s="626"/>
      <c r="CI47" s="626"/>
      <c r="CJ47" s="626"/>
      <c r="CK47" s="626"/>
      <c r="CL47" s="626"/>
      <c r="CM47" s="626"/>
      <c r="CN47" s="626"/>
      <c r="CO47" s="626"/>
      <c r="CP47" s="626"/>
      <c r="CQ47" s="627"/>
      <c r="CR47" s="628">
        <v>
76725</v>
      </c>
      <c r="CS47" s="639"/>
      <c r="CT47" s="639"/>
      <c r="CU47" s="639"/>
      <c r="CV47" s="639"/>
      <c r="CW47" s="639"/>
      <c r="CX47" s="639"/>
      <c r="CY47" s="640"/>
      <c r="CZ47" s="631">
        <v>
0.3</v>
      </c>
      <c r="DA47" s="641"/>
      <c r="DB47" s="641"/>
      <c r="DC47" s="642"/>
      <c r="DD47" s="634">
        <v>
20544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
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
367</v>
      </c>
      <c r="CG48" s="626"/>
      <c r="CH48" s="626"/>
      <c r="CI48" s="626"/>
      <c r="CJ48" s="626"/>
      <c r="CK48" s="626"/>
      <c r="CL48" s="626"/>
      <c r="CM48" s="626"/>
      <c r="CN48" s="626"/>
      <c r="CO48" s="626"/>
      <c r="CP48" s="626"/>
      <c r="CQ48" s="627"/>
      <c r="CR48" s="628" t="s">
        <v>
128</v>
      </c>
      <c r="CS48" s="629"/>
      <c r="CT48" s="629"/>
      <c r="CU48" s="629"/>
      <c r="CV48" s="629"/>
      <c r="CW48" s="629"/>
      <c r="CX48" s="629"/>
      <c r="CY48" s="630"/>
      <c r="CZ48" s="631" t="s">
        <v>
128</v>
      </c>
      <c r="DA48" s="632"/>
      <c r="DB48" s="632"/>
      <c r="DC48" s="633"/>
      <c r="DD48" s="634" t="s">
        <v>
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
368</v>
      </c>
      <c r="CE49" s="606"/>
      <c r="CF49" s="606"/>
      <c r="CG49" s="606"/>
      <c r="CH49" s="606"/>
      <c r="CI49" s="606"/>
      <c r="CJ49" s="606"/>
      <c r="CK49" s="606"/>
      <c r="CL49" s="606"/>
      <c r="CM49" s="606"/>
      <c r="CN49" s="606"/>
      <c r="CO49" s="606"/>
      <c r="CP49" s="606"/>
      <c r="CQ49" s="607"/>
      <c r="CR49" s="608">
        <v>
26204284</v>
      </c>
      <c r="CS49" s="609"/>
      <c r="CT49" s="609"/>
      <c r="CU49" s="609"/>
      <c r="CV49" s="609"/>
      <c r="CW49" s="609"/>
      <c r="CX49" s="609"/>
      <c r="CY49" s="610"/>
      <c r="CZ49" s="611">
        <v>
100</v>
      </c>
      <c r="DA49" s="612"/>
      <c r="DB49" s="612"/>
      <c r="DC49" s="613"/>
      <c r="DD49" s="614">
        <v>
18272386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bzy1pSnH6mOgsUIAbX6gtB5cqBB36yOWi1krbRNgWBo1K5rSKGtIbm19rdEDuXcyWrWDjDK1x1EstM5s0Jnrw==" saltValue="sAvsoQSXN+BD5kNh/AtoY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3"/>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U1" zoomScale="55" zoomScaleNormal="55" zoomScaleSheetLayoutView="70" workbookViewId="0">
      <selection activeCell="DB24" sqref="DB24:DF2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42" t="s">
        <v>
369</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c r="AD2" s="1142"/>
      <c r="AE2" s="1142"/>
      <c r="AF2" s="1142"/>
      <c r="AG2" s="1142"/>
      <c r="AH2" s="1142"/>
      <c r="AI2" s="1142"/>
      <c r="AJ2" s="1142"/>
      <c r="AK2" s="1142"/>
      <c r="AL2" s="1142"/>
      <c r="AM2" s="1142"/>
      <c r="AN2" s="1142"/>
      <c r="AO2" s="1142"/>
      <c r="AP2" s="1142"/>
      <c r="AQ2" s="1142"/>
      <c r="AR2" s="1142"/>
      <c r="AS2" s="1142"/>
      <c r="AT2" s="1142"/>
      <c r="AU2" s="1142"/>
      <c r="AV2" s="1142"/>
      <c r="AW2" s="1142"/>
      <c r="AX2" s="1142"/>
      <c r="AY2" s="1142"/>
      <c r="AZ2" s="1142"/>
      <c r="BA2" s="1142"/>
      <c r="BB2" s="1142"/>
      <c r="BC2" s="1142"/>
      <c r="BD2" s="1142"/>
      <c r="BE2" s="1142"/>
      <c r="BF2" s="1142"/>
      <c r="BG2" s="1142"/>
      <c r="BH2" s="1142"/>
      <c r="BI2" s="114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6" t="s">
        <v>
370</v>
      </c>
      <c r="DK2" s="1117"/>
      <c r="DL2" s="1117"/>
      <c r="DM2" s="1117"/>
      <c r="DN2" s="1117"/>
      <c r="DO2" s="1118"/>
      <c r="DP2" s="224"/>
      <c r="DQ2" s="1116" t="s">
        <v>
371</v>
      </c>
      <c r="DR2" s="1117"/>
      <c r="DS2" s="1117"/>
      <c r="DT2" s="1117"/>
      <c r="DU2" s="1117"/>
      <c r="DV2" s="1117"/>
      <c r="DW2" s="1117"/>
      <c r="DX2" s="1117"/>
      <c r="DY2" s="1117"/>
      <c r="DZ2" s="111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5" t="s">
        <v>
372</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28"/>
      <c r="BA4" s="228"/>
      <c r="BB4" s="228"/>
      <c r="BC4" s="228"/>
      <c r="BD4" s="228"/>
      <c r="BE4" s="229"/>
      <c r="BF4" s="229"/>
      <c r="BG4" s="229"/>
      <c r="BH4" s="229"/>
      <c r="BI4" s="229"/>
      <c r="BJ4" s="229"/>
      <c r="BK4" s="229"/>
      <c r="BL4" s="229"/>
      <c r="BM4" s="229"/>
      <c r="BN4" s="229"/>
      <c r="BO4" s="229"/>
      <c r="BP4" s="229"/>
      <c r="BQ4" s="758" t="s">
        <v>
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
374</v>
      </c>
      <c r="B5" s="1024"/>
      <c r="C5" s="1024"/>
      <c r="D5" s="1024"/>
      <c r="E5" s="1024"/>
      <c r="F5" s="1024"/>
      <c r="G5" s="1024"/>
      <c r="H5" s="1024"/>
      <c r="I5" s="1024"/>
      <c r="J5" s="1024"/>
      <c r="K5" s="1024"/>
      <c r="L5" s="1024"/>
      <c r="M5" s="1024"/>
      <c r="N5" s="1024"/>
      <c r="O5" s="1024"/>
      <c r="P5" s="1025"/>
      <c r="Q5" s="1029" t="s">
        <v>
375</v>
      </c>
      <c r="R5" s="1030"/>
      <c r="S5" s="1030"/>
      <c r="T5" s="1030"/>
      <c r="U5" s="1031"/>
      <c r="V5" s="1029" t="s">
        <v>
376</v>
      </c>
      <c r="W5" s="1030"/>
      <c r="X5" s="1030"/>
      <c r="Y5" s="1030"/>
      <c r="Z5" s="1031"/>
      <c r="AA5" s="1029" t="s">
        <v>
377</v>
      </c>
      <c r="AB5" s="1030"/>
      <c r="AC5" s="1030"/>
      <c r="AD5" s="1030"/>
      <c r="AE5" s="1030"/>
      <c r="AF5" s="1119" t="s">
        <v>
378</v>
      </c>
      <c r="AG5" s="1030"/>
      <c r="AH5" s="1030"/>
      <c r="AI5" s="1030"/>
      <c r="AJ5" s="1043"/>
      <c r="AK5" s="1030" t="s">
        <v>
379</v>
      </c>
      <c r="AL5" s="1030"/>
      <c r="AM5" s="1030"/>
      <c r="AN5" s="1030"/>
      <c r="AO5" s="1031"/>
      <c r="AP5" s="1029" t="s">
        <v>
380</v>
      </c>
      <c r="AQ5" s="1030"/>
      <c r="AR5" s="1030"/>
      <c r="AS5" s="1030"/>
      <c r="AT5" s="1031"/>
      <c r="AU5" s="1029" t="s">
        <v>
381</v>
      </c>
      <c r="AV5" s="1030"/>
      <c r="AW5" s="1030"/>
      <c r="AX5" s="1030"/>
      <c r="AY5" s="1043"/>
      <c r="AZ5" s="228"/>
      <c r="BA5" s="228"/>
      <c r="BB5" s="228"/>
      <c r="BC5" s="228"/>
      <c r="BD5" s="228"/>
      <c r="BE5" s="229"/>
      <c r="BF5" s="229"/>
      <c r="BG5" s="229"/>
      <c r="BH5" s="229"/>
      <c r="BI5" s="229"/>
      <c r="BJ5" s="229"/>
      <c r="BK5" s="229"/>
      <c r="BL5" s="229"/>
      <c r="BM5" s="229"/>
      <c r="BN5" s="229"/>
      <c r="BO5" s="229"/>
      <c r="BP5" s="229"/>
      <c r="BQ5" s="1023" t="s">
        <v>
382</v>
      </c>
      <c r="BR5" s="1024"/>
      <c r="BS5" s="1024"/>
      <c r="BT5" s="1024"/>
      <c r="BU5" s="1024"/>
      <c r="BV5" s="1024"/>
      <c r="BW5" s="1024"/>
      <c r="BX5" s="1024"/>
      <c r="BY5" s="1024"/>
      <c r="BZ5" s="1024"/>
      <c r="CA5" s="1024"/>
      <c r="CB5" s="1024"/>
      <c r="CC5" s="1024"/>
      <c r="CD5" s="1024"/>
      <c r="CE5" s="1024"/>
      <c r="CF5" s="1024"/>
      <c r="CG5" s="1025"/>
      <c r="CH5" s="1029" t="s">
        <v>
383</v>
      </c>
      <c r="CI5" s="1030"/>
      <c r="CJ5" s="1030"/>
      <c r="CK5" s="1030"/>
      <c r="CL5" s="1031"/>
      <c r="CM5" s="1029" t="s">
        <v>
384</v>
      </c>
      <c r="CN5" s="1030"/>
      <c r="CO5" s="1030"/>
      <c r="CP5" s="1030"/>
      <c r="CQ5" s="1031"/>
      <c r="CR5" s="1029" t="s">
        <v>
385</v>
      </c>
      <c r="CS5" s="1030"/>
      <c r="CT5" s="1030"/>
      <c r="CU5" s="1030"/>
      <c r="CV5" s="1031"/>
      <c r="CW5" s="1029" t="s">
        <v>
386</v>
      </c>
      <c r="CX5" s="1030"/>
      <c r="CY5" s="1030"/>
      <c r="CZ5" s="1030"/>
      <c r="DA5" s="1031"/>
      <c r="DB5" s="1029" t="s">
        <v>
387</v>
      </c>
      <c r="DC5" s="1030"/>
      <c r="DD5" s="1030"/>
      <c r="DE5" s="1030"/>
      <c r="DF5" s="1031"/>
      <c r="DG5" s="1110" t="s">
        <v>
388</v>
      </c>
      <c r="DH5" s="1111"/>
      <c r="DI5" s="1111"/>
      <c r="DJ5" s="1111"/>
      <c r="DK5" s="1112"/>
      <c r="DL5" s="1110" t="s">
        <v>
389</v>
      </c>
      <c r="DM5" s="1111"/>
      <c r="DN5" s="1111"/>
      <c r="DO5" s="1111"/>
      <c r="DP5" s="1112"/>
      <c r="DQ5" s="1029" t="s">
        <v>
390</v>
      </c>
      <c r="DR5" s="1030"/>
      <c r="DS5" s="1030"/>
      <c r="DT5" s="1030"/>
      <c r="DU5" s="1031"/>
      <c r="DV5" s="1029" t="s">
        <v>
381</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3"/>
      <c r="DH6" s="1114"/>
      <c r="DI6" s="1114"/>
      <c r="DJ6" s="1114"/>
      <c r="DK6" s="1115"/>
      <c r="DL6" s="1113"/>
      <c r="DM6" s="1114"/>
      <c r="DN6" s="1114"/>
      <c r="DO6" s="1114"/>
      <c r="DP6" s="1115"/>
      <c r="DQ6" s="1032"/>
      <c r="DR6" s="1033"/>
      <c r="DS6" s="1033"/>
      <c r="DT6" s="1033"/>
      <c r="DU6" s="1034"/>
      <c r="DV6" s="1032"/>
      <c r="DW6" s="1033"/>
      <c r="DX6" s="1033"/>
      <c r="DY6" s="1033"/>
      <c r="DZ6" s="1044"/>
      <c r="EA6" s="230"/>
    </row>
    <row r="7" spans="1:131" s="231" customFormat="1" ht="26.25" customHeight="1" thickTop="1" x14ac:dyDescent="0.15">
      <c r="A7" s="232">
        <v>
1</v>
      </c>
      <c r="B7" s="1073" t="s">
        <v>
391</v>
      </c>
      <c r="C7" s="1074"/>
      <c r="D7" s="1074"/>
      <c r="E7" s="1074"/>
      <c r="F7" s="1074"/>
      <c r="G7" s="1074"/>
      <c r="H7" s="1074"/>
      <c r="I7" s="1074"/>
      <c r="J7" s="1074"/>
      <c r="K7" s="1074"/>
      <c r="L7" s="1074"/>
      <c r="M7" s="1074"/>
      <c r="N7" s="1074"/>
      <c r="O7" s="1074"/>
      <c r="P7" s="1075"/>
      <c r="Q7" s="1127">
        <v>
27912</v>
      </c>
      <c r="R7" s="1128"/>
      <c r="S7" s="1128"/>
      <c r="T7" s="1128"/>
      <c r="U7" s="1128"/>
      <c r="V7" s="1128">
        <v>
26226</v>
      </c>
      <c r="W7" s="1128"/>
      <c r="X7" s="1128"/>
      <c r="Y7" s="1128"/>
      <c r="Z7" s="1128"/>
      <c r="AA7" s="1128">
        <v>
1686</v>
      </c>
      <c r="AB7" s="1128"/>
      <c r="AC7" s="1128"/>
      <c r="AD7" s="1128"/>
      <c r="AE7" s="1129"/>
      <c r="AF7" s="1130">
        <v>
1525</v>
      </c>
      <c r="AG7" s="1131"/>
      <c r="AH7" s="1131"/>
      <c r="AI7" s="1131"/>
      <c r="AJ7" s="1132"/>
      <c r="AK7" s="1133">
        <v>
194</v>
      </c>
      <c r="AL7" s="1134"/>
      <c r="AM7" s="1134"/>
      <c r="AN7" s="1134"/>
      <c r="AO7" s="1134"/>
      <c r="AP7" s="1134">
        <v>
18182</v>
      </c>
      <c r="AQ7" s="1134"/>
      <c r="AR7" s="1134"/>
      <c r="AS7" s="1134"/>
      <c r="AT7" s="1134"/>
      <c r="AU7" s="1135"/>
      <c r="AV7" s="1135"/>
      <c r="AW7" s="1135"/>
      <c r="AX7" s="1135"/>
      <c r="AY7" s="1136"/>
      <c r="AZ7" s="228"/>
      <c r="BA7" s="228"/>
      <c r="BB7" s="228"/>
      <c r="BC7" s="228"/>
      <c r="BD7" s="228"/>
      <c r="BE7" s="229"/>
      <c r="BF7" s="229"/>
      <c r="BG7" s="229"/>
      <c r="BH7" s="229"/>
      <c r="BI7" s="229"/>
      <c r="BJ7" s="229"/>
      <c r="BK7" s="229"/>
      <c r="BL7" s="229"/>
      <c r="BM7" s="229"/>
      <c r="BN7" s="229"/>
      <c r="BO7" s="229"/>
      <c r="BP7" s="229"/>
      <c r="BQ7" s="232">
        <v>
1</v>
      </c>
      <c r="BR7" s="233"/>
      <c r="BS7" s="1124" t="s">
        <v>
601</v>
      </c>
      <c r="BT7" s="1125"/>
      <c r="BU7" s="1125"/>
      <c r="BV7" s="1125"/>
      <c r="BW7" s="1125"/>
      <c r="BX7" s="1125"/>
      <c r="BY7" s="1125"/>
      <c r="BZ7" s="1125"/>
      <c r="CA7" s="1125"/>
      <c r="CB7" s="1125"/>
      <c r="CC7" s="1125"/>
      <c r="CD7" s="1125"/>
      <c r="CE7" s="1125"/>
      <c r="CF7" s="1125"/>
      <c r="CG7" s="1137"/>
      <c r="CH7" s="1121">
        <v>
-9</v>
      </c>
      <c r="CI7" s="1122"/>
      <c r="CJ7" s="1122"/>
      <c r="CK7" s="1122"/>
      <c r="CL7" s="1123"/>
      <c r="CM7" s="1121">
        <v>
2</v>
      </c>
      <c r="CN7" s="1122"/>
      <c r="CO7" s="1122"/>
      <c r="CP7" s="1122"/>
      <c r="CQ7" s="1123"/>
      <c r="CR7" s="1121">
        <v>
10</v>
      </c>
      <c r="CS7" s="1122"/>
      <c r="CT7" s="1122"/>
      <c r="CU7" s="1122"/>
      <c r="CV7" s="1123"/>
      <c r="CW7" s="1121">
        <v>
1</v>
      </c>
      <c r="CX7" s="1122"/>
      <c r="CY7" s="1122"/>
      <c r="CZ7" s="1122"/>
      <c r="DA7" s="1123"/>
      <c r="DB7" s="1121" t="s">
        <v>
594</v>
      </c>
      <c r="DC7" s="1122"/>
      <c r="DD7" s="1122"/>
      <c r="DE7" s="1122"/>
      <c r="DF7" s="1123"/>
      <c r="DG7" s="1121" t="s">
        <v>
594</v>
      </c>
      <c r="DH7" s="1122"/>
      <c r="DI7" s="1122"/>
      <c r="DJ7" s="1122"/>
      <c r="DK7" s="1123"/>
      <c r="DL7" s="1121" t="s">
        <v>
594</v>
      </c>
      <c r="DM7" s="1122"/>
      <c r="DN7" s="1122"/>
      <c r="DO7" s="1122"/>
      <c r="DP7" s="1123"/>
      <c r="DQ7" s="1121" t="s">
        <v>
594</v>
      </c>
      <c r="DR7" s="1122"/>
      <c r="DS7" s="1122"/>
      <c r="DT7" s="1122"/>
      <c r="DU7" s="1123"/>
      <c r="DV7" s="1124"/>
      <c r="DW7" s="1125"/>
      <c r="DX7" s="1125"/>
      <c r="DY7" s="1125"/>
      <c r="DZ7" s="1126"/>
      <c r="EA7" s="230"/>
    </row>
    <row r="8" spans="1:131" s="231" customFormat="1" ht="26.25" customHeight="1" x14ac:dyDescent="0.15">
      <c r="A8" s="234">
        <v>
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06"/>
      <c r="AV8" s="1106"/>
      <c r="AW8" s="1106"/>
      <c r="AX8" s="1106"/>
      <c r="AY8" s="1107"/>
      <c r="AZ8" s="228"/>
      <c r="BA8" s="228"/>
      <c r="BB8" s="228"/>
      <c r="BC8" s="228"/>
      <c r="BD8" s="228"/>
      <c r="BE8" s="229"/>
      <c r="BF8" s="229"/>
      <c r="BG8" s="229"/>
      <c r="BH8" s="229"/>
      <c r="BI8" s="229"/>
      <c r="BJ8" s="229"/>
      <c r="BK8" s="229"/>
      <c r="BL8" s="229"/>
      <c r="BM8" s="229"/>
      <c r="BN8" s="229"/>
      <c r="BO8" s="229"/>
      <c r="BP8" s="229"/>
      <c r="BQ8" s="234">
        <v>
2</v>
      </c>
      <c r="BR8" s="235"/>
      <c r="BS8" s="1020" t="s">
        <v>
602</v>
      </c>
      <c r="BT8" s="1021"/>
      <c r="BU8" s="1021"/>
      <c r="BV8" s="1021"/>
      <c r="BW8" s="1021"/>
      <c r="BX8" s="1021"/>
      <c r="BY8" s="1021"/>
      <c r="BZ8" s="1021"/>
      <c r="CA8" s="1021"/>
      <c r="CB8" s="1021"/>
      <c r="CC8" s="1021"/>
      <c r="CD8" s="1021"/>
      <c r="CE8" s="1021"/>
      <c r="CF8" s="1021"/>
      <c r="CG8" s="1042"/>
      <c r="CH8" s="1017">
        <v>
12</v>
      </c>
      <c r="CI8" s="1018"/>
      <c r="CJ8" s="1018"/>
      <c r="CK8" s="1018"/>
      <c r="CL8" s="1019"/>
      <c r="CM8" s="1017">
        <v>
125</v>
      </c>
      <c r="CN8" s="1018"/>
      <c r="CO8" s="1018"/>
      <c r="CP8" s="1018"/>
      <c r="CQ8" s="1019"/>
      <c r="CR8" s="1017">
        <v>
100</v>
      </c>
      <c r="CS8" s="1018"/>
      <c r="CT8" s="1018"/>
      <c r="CU8" s="1018"/>
      <c r="CV8" s="1019"/>
      <c r="CW8" s="1017">
        <v>
1</v>
      </c>
      <c r="CX8" s="1018"/>
      <c r="CY8" s="1018"/>
      <c r="CZ8" s="1018"/>
      <c r="DA8" s="1019"/>
      <c r="DB8" s="1017">
        <v>
16</v>
      </c>
      <c r="DC8" s="1018"/>
      <c r="DD8" s="1018"/>
      <c r="DE8" s="1018"/>
      <c r="DF8" s="1019"/>
      <c r="DG8" s="1017" t="s">
        <v>
594</v>
      </c>
      <c r="DH8" s="1018"/>
      <c r="DI8" s="1018"/>
      <c r="DJ8" s="1018"/>
      <c r="DK8" s="1019"/>
      <c r="DL8" s="1017" t="s">
        <v>
594</v>
      </c>
      <c r="DM8" s="1018"/>
      <c r="DN8" s="1018"/>
      <c r="DO8" s="1018"/>
      <c r="DP8" s="1019"/>
      <c r="DQ8" s="1017" t="s">
        <v>
594</v>
      </c>
      <c r="DR8" s="1018"/>
      <c r="DS8" s="1018"/>
      <c r="DT8" s="1018"/>
      <c r="DU8" s="1019"/>
      <c r="DV8" s="1020"/>
      <c r="DW8" s="1021"/>
      <c r="DX8" s="1021"/>
      <c r="DY8" s="1021"/>
      <c r="DZ8" s="1022"/>
      <c r="EA8" s="230"/>
    </row>
    <row r="9" spans="1:131" s="231" customFormat="1" ht="26.25" customHeight="1" x14ac:dyDescent="0.15">
      <c r="A9" s="234">
        <v>
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06"/>
      <c r="AV9" s="1106"/>
      <c r="AW9" s="1106"/>
      <c r="AX9" s="1106"/>
      <c r="AY9" s="1107"/>
      <c r="AZ9" s="228"/>
      <c r="BA9" s="228"/>
      <c r="BB9" s="228"/>
      <c r="BC9" s="228"/>
      <c r="BD9" s="228"/>
      <c r="BE9" s="229"/>
      <c r="BF9" s="229"/>
      <c r="BG9" s="229"/>
      <c r="BH9" s="229"/>
      <c r="BI9" s="229"/>
      <c r="BJ9" s="229"/>
      <c r="BK9" s="229"/>
      <c r="BL9" s="229"/>
      <c r="BM9" s="229"/>
      <c r="BN9" s="229"/>
      <c r="BO9" s="229"/>
      <c r="BP9" s="229"/>
      <c r="BQ9" s="234">
        <v>
3</v>
      </c>
      <c r="BR9" s="235"/>
      <c r="BS9" s="1020" t="s">
        <v>
603</v>
      </c>
      <c r="BT9" s="1021"/>
      <c r="BU9" s="1021"/>
      <c r="BV9" s="1021"/>
      <c r="BW9" s="1021"/>
      <c r="BX9" s="1021"/>
      <c r="BY9" s="1021"/>
      <c r="BZ9" s="1021"/>
      <c r="CA9" s="1021"/>
      <c r="CB9" s="1021"/>
      <c r="CC9" s="1021"/>
      <c r="CD9" s="1021"/>
      <c r="CE9" s="1021"/>
      <c r="CF9" s="1021"/>
      <c r="CG9" s="1042"/>
      <c r="CH9" s="1017">
        <v>
0</v>
      </c>
      <c r="CI9" s="1018"/>
      <c r="CJ9" s="1018"/>
      <c r="CK9" s="1018"/>
      <c r="CL9" s="1019"/>
      <c r="CM9" s="1017">
        <v>
65</v>
      </c>
      <c r="CN9" s="1018"/>
      <c r="CO9" s="1018"/>
      <c r="CP9" s="1018"/>
      <c r="CQ9" s="1019"/>
      <c r="CR9" s="1017">
        <v>
31</v>
      </c>
      <c r="CS9" s="1018"/>
      <c r="CT9" s="1018"/>
      <c r="CU9" s="1018"/>
      <c r="CV9" s="1019"/>
      <c r="CW9" s="1017">
        <v>
2</v>
      </c>
      <c r="CX9" s="1018"/>
      <c r="CY9" s="1018"/>
      <c r="CZ9" s="1018"/>
      <c r="DA9" s="1019"/>
      <c r="DB9" s="1017" t="s">
        <v>
594</v>
      </c>
      <c r="DC9" s="1018"/>
      <c r="DD9" s="1018"/>
      <c r="DE9" s="1018"/>
      <c r="DF9" s="1019"/>
      <c r="DG9" s="1017" t="s">
        <v>
594</v>
      </c>
      <c r="DH9" s="1018"/>
      <c r="DI9" s="1018"/>
      <c r="DJ9" s="1018"/>
      <c r="DK9" s="1019"/>
      <c r="DL9" s="1017" t="s">
        <v>
594</v>
      </c>
      <c r="DM9" s="1018"/>
      <c r="DN9" s="1018"/>
      <c r="DO9" s="1018"/>
      <c r="DP9" s="1019"/>
      <c r="DQ9" s="1017" t="s">
        <v>
594</v>
      </c>
      <c r="DR9" s="1018"/>
      <c r="DS9" s="1018"/>
      <c r="DT9" s="1018"/>
      <c r="DU9" s="1019"/>
      <c r="DV9" s="1020"/>
      <c r="DW9" s="1021"/>
      <c r="DX9" s="1021"/>
      <c r="DY9" s="1021"/>
      <c r="DZ9" s="1022"/>
      <c r="EA9" s="230"/>
    </row>
    <row r="10" spans="1:131" s="231" customFormat="1" ht="26.25" customHeight="1" x14ac:dyDescent="0.15">
      <c r="A10" s="234">
        <v>
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06"/>
      <c r="AV10" s="1106"/>
      <c r="AW10" s="1106"/>
      <c r="AX10" s="1106"/>
      <c r="AY10" s="1107"/>
      <c r="AZ10" s="228"/>
      <c r="BA10" s="228"/>
      <c r="BB10" s="228"/>
      <c r="BC10" s="228"/>
      <c r="BD10" s="228"/>
      <c r="BE10" s="229"/>
      <c r="BF10" s="229"/>
      <c r="BG10" s="229"/>
      <c r="BH10" s="229"/>
      <c r="BI10" s="229"/>
      <c r="BJ10" s="229"/>
      <c r="BK10" s="229"/>
      <c r="BL10" s="229"/>
      <c r="BM10" s="229"/>
      <c r="BN10" s="229"/>
      <c r="BO10" s="229"/>
      <c r="BP10" s="229"/>
      <c r="BQ10" s="234">
        <v>
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
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06"/>
      <c r="AV11" s="1106"/>
      <c r="AW11" s="1106"/>
      <c r="AX11" s="1106"/>
      <c r="AY11" s="1107"/>
      <c r="AZ11" s="228"/>
      <c r="BA11" s="228"/>
      <c r="BB11" s="228"/>
      <c r="BC11" s="228"/>
      <c r="BD11" s="228"/>
      <c r="BE11" s="229"/>
      <c r="BF11" s="229"/>
      <c r="BG11" s="229"/>
      <c r="BH11" s="229"/>
      <c r="BI11" s="229"/>
      <c r="BJ11" s="229"/>
      <c r="BK11" s="229"/>
      <c r="BL11" s="229"/>
      <c r="BM11" s="229"/>
      <c r="BN11" s="229"/>
      <c r="BO11" s="229"/>
      <c r="BP11" s="229"/>
      <c r="BQ11" s="234">
        <v>
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
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06"/>
      <c r="AV12" s="1106"/>
      <c r="AW12" s="1106"/>
      <c r="AX12" s="1106"/>
      <c r="AY12" s="1107"/>
      <c r="AZ12" s="228"/>
      <c r="BA12" s="228"/>
      <c r="BB12" s="228"/>
      <c r="BC12" s="228"/>
      <c r="BD12" s="228"/>
      <c r="BE12" s="229"/>
      <c r="BF12" s="229"/>
      <c r="BG12" s="229"/>
      <c r="BH12" s="229"/>
      <c r="BI12" s="229"/>
      <c r="BJ12" s="229"/>
      <c r="BK12" s="229"/>
      <c r="BL12" s="229"/>
      <c r="BM12" s="229"/>
      <c r="BN12" s="229"/>
      <c r="BO12" s="229"/>
      <c r="BP12" s="229"/>
      <c r="BQ12" s="234">
        <v>
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
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06"/>
      <c r="AV13" s="1106"/>
      <c r="AW13" s="1106"/>
      <c r="AX13" s="1106"/>
      <c r="AY13" s="1107"/>
      <c r="AZ13" s="228"/>
      <c r="BA13" s="228"/>
      <c r="BB13" s="228"/>
      <c r="BC13" s="228"/>
      <c r="BD13" s="228"/>
      <c r="BE13" s="229"/>
      <c r="BF13" s="229"/>
      <c r="BG13" s="229"/>
      <c r="BH13" s="229"/>
      <c r="BI13" s="229"/>
      <c r="BJ13" s="229"/>
      <c r="BK13" s="229"/>
      <c r="BL13" s="229"/>
      <c r="BM13" s="229"/>
      <c r="BN13" s="229"/>
      <c r="BO13" s="229"/>
      <c r="BP13" s="229"/>
      <c r="BQ13" s="234">
        <v>
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
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06"/>
      <c r="AV14" s="1106"/>
      <c r="AW14" s="1106"/>
      <c r="AX14" s="1106"/>
      <c r="AY14" s="1107"/>
      <c r="AZ14" s="228"/>
      <c r="BA14" s="228"/>
      <c r="BB14" s="228"/>
      <c r="BC14" s="228"/>
      <c r="BD14" s="228"/>
      <c r="BE14" s="229"/>
      <c r="BF14" s="229"/>
      <c r="BG14" s="229"/>
      <c r="BH14" s="229"/>
      <c r="BI14" s="229"/>
      <c r="BJ14" s="229"/>
      <c r="BK14" s="229"/>
      <c r="BL14" s="229"/>
      <c r="BM14" s="229"/>
      <c r="BN14" s="229"/>
      <c r="BO14" s="229"/>
      <c r="BP14" s="229"/>
      <c r="BQ14" s="234">
        <v>
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
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06"/>
      <c r="AV15" s="1106"/>
      <c r="AW15" s="1106"/>
      <c r="AX15" s="1106"/>
      <c r="AY15" s="1107"/>
      <c r="AZ15" s="228"/>
      <c r="BA15" s="228"/>
      <c r="BB15" s="228"/>
      <c r="BC15" s="228"/>
      <c r="BD15" s="228"/>
      <c r="BE15" s="229"/>
      <c r="BF15" s="229"/>
      <c r="BG15" s="229"/>
      <c r="BH15" s="229"/>
      <c r="BI15" s="229"/>
      <c r="BJ15" s="229"/>
      <c r="BK15" s="229"/>
      <c r="BL15" s="229"/>
      <c r="BM15" s="229"/>
      <c r="BN15" s="229"/>
      <c r="BO15" s="229"/>
      <c r="BP15" s="229"/>
      <c r="BQ15" s="234">
        <v>
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
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06"/>
      <c r="AV16" s="1106"/>
      <c r="AW16" s="1106"/>
      <c r="AX16" s="1106"/>
      <c r="AY16" s="1107"/>
      <c r="AZ16" s="228"/>
      <c r="BA16" s="228"/>
      <c r="BB16" s="228"/>
      <c r="BC16" s="228"/>
      <c r="BD16" s="228"/>
      <c r="BE16" s="229"/>
      <c r="BF16" s="229"/>
      <c r="BG16" s="229"/>
      <c r="BH16" s="229"/>
      <c r="BI16" s="229"/>
      <c r="BJ16" s="229"/>
      <c r="BK16" s="229"/>
      <c r="BL16" s="229"/>
      <c r="BM16" s="229"/>
      <c r="BN16" s="229"/>
      <c r="BO16" s="229"/>
      <c r="BP16" s="229"/>
      <c r="BQ16" s="234">
        <v>
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
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06"/>
      <c r="AV17" s="1106"/>
      <c r="AW17" s="1106"/>
      <c r="AX17" s="1106"/>
      <c r="AY17" s="1107"/>
      <c r="AZ17" s="228"/>
      <c r="BA17" s="228"/>
      <c r="BB17" s="228"/>
      <c r="BC17" s="228"/>
      <c r="BD17" s="228"/>
      <c r="BE17" s="229"/>
      <c r="BF17" s="229"/>
      <c r="BG17" s="229"/>
      <c r="BH17" s="229"/>
      <c r="BI17" s="229"/>
      <c r="BJ17" s="229"/>
      <c r="BK17" s="229"/>
      <c r="BL17" s="229"/>
      <c r="BM17" s="229"/>
      <c r="BN17" s="229"/>
      <c r="BO17" s="229"/>
      <c r="BP17" s="229"/>
      <c r="BQ17" s="234">
        <v>
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
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06"/>
      <c r="AV18" s="1106"/>
      <c r="AW18" s="1106"/>
      <c r="AX18" s="1106"/>
      <c r="AY18" s="1107"/>
      <c r="AZ18" s="228"/>
      <c r="BA18" s="228"/>
      <c r="BB18" s="228"/>
      <c r="BC18" s="228"/>
      <c r="BD18" s="228"/>
      <c r="BE18" s="229"/>
      <c r="BF18" s="229"/>
      <c r="BG18" s="229"/>
      <c r="BH18" s="229"/>
      <c r="BI18" s="229"/>
      <c r="BJ18" s="229"/>
      <c r="BK18" s="229"/>
      <c r="BL18" s="229"/>
      <c r="BM18" s="229"/>
      <c r="BN18" s="229"/>
      <c r="BO18" s="229"/>
      <c r="BP18" s="229"/>
      <c r="BQ18" s="234">
        <v>
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
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06"/>
      <c r="AV19" s="1106"/>
      <c r="AW19" s="1106"/>
      <c r="AX19" s="1106"/>
      <c r="AY19" s="1107"/>
      <c r="AZ19" s="228"/>
      <c r="BA19" s="228"/>
      <c r="BB19" s="228"/>
      <c r="BC19" s="228"/>
      <c r="BD19" s="228"/>
      <c r="BE19" s="229"/>
      <c r="BF19" s="229"/>
      <c r="BG19" s="229"/>
      <c r="BH19" s="229"/>
      <c r="BI19" s="229"/>
      <c r="BJ19" s="229"/>
      <c r="BK19" s="229"/>
      <c r="BL19" s="229"/>
      <c r="BM19" s="229"/>
      <c r="BN19" s="229"/>
      <c r="BO19" s="229"/>
      <c r="BP19" s="229"/>
      <c r="BQ19" s="234">
        <v>
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
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06"/>
      <c r="AV20" s="1106"/>
      <c r="AW20" s="1106"/>
      <c r="AX20" s="1106"/>
      <c r="AY20" s="1107"/>
      <c r="AZ20" s="228"/>
      <c r="BA20" s="228"/>
      <c r="BB20" s="228"/>
      <c r="BC20" s="228"/>
      <c r="BD20" s="228"/>
      <c r="BE20" s="229"/>
      <c r="BF20" s="229"/>
      <c r="BG20" s="229"/>
      <c r="BH20" s="229"/>
      <c r="BI20" s="229"/>
      <c r="BJ20" s="229"/>
      <c r="BK20" s="229"/>
      <c r="BL20" s="229"/>
      <c r="BM20" s="229"/>
      <c r="BN20" s="229"/>
      <c r="BO20" s="229"/>
      <c r="BP20" s="229"/>
      <c r="BQ20" s="234">
        <v>
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
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06"/>
      <c r="AV21" s="1106"/>
      <c r="AW21" s="1106"/>
      <c r="AX21" s="1106"/>
      <c r="AY21" s="1107"/>
      <c r="AZ21" s="228"/>
      <c r="BA21" s="228"/>
      <c r="BB21" s="228"/>
      <c r="BC21" s="228"/>
      <c r="BD21" s="228"/>
      <c r="BE21" s="229"/>
      <c r="BF21" s="229"/>
      <c r="BG21" s="229"/>
      <c r="BH21" s="229"/>
      <c r="BI21" s="229"/>
      <c r="BJ21" s="229"/>
      <c r="BK21" s="229"/>
      <c r="BL21" s="229"/>
      <c r="BM21" s="229"/>
      <c r="BN21" s="229"/>
      <c r="BO21" s="229"/>
      <c r="BP21" s="229"/>
      <c r="BQ21" s="234">
        <v>
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
16</v>
      </c>
      <c r="B22" s="1058"/>
      <c r="C22" s="1059"/>
      <c r="D22" s="1059"/>
      <c r="E22" s="1059"/>
      <c r="F22" s="1059"/>
      <c r="G22" s="1059"/>
      <c r="H22" s="1059"/>
      <c r="I22" s="1059"/>
      <c r="J22" s="1059"/>
      <c r="K22" s="1059"/>
      <c r="L22" s="1059"/>
      <c r="M22" s="1059"/>
      <c r="N22" s="1059"/>
      <c r="O22" s="1059"/>
      <c r="P22" s="1060"/>
      <c r="Q22" s="1099"/>
      <c r="R22" s="1100"/>
      <c r="S22" s="1100"/>
      <c r="T22" s="1100"/>
      <c r="U22" s="1100"/>
      <c r="V22" s="1100"/>
      <c r="W22" s="1100"/>
      <c r="X22" s="1100"/>
      <c r="Y22" s="1100"/>
      <c r="Z22" s="1100"/>
      <c r="AA22" s="1100"/>
      <c r="AB22" s="1100"/>
      <c r="AC22" s="1100"/>
      <c r="AD22" s="1100"/>
      <c r="AE22" s="1101"/>
      <c r="AF22" s="1063"/>
      <c r="AG22" s="1064"/>
      <c r="AH22" s="1064"/>
      <c r="AI22" s="1064"/>
      <c r="AJ22" s="1065"/>
      <c r="AK22" s="1102"/>
      <c r="AL22" s="1103"/>
      <c r="AM22" s="1103"/>
      <c r="AN22" s="1103"/>
      <c r="AO22" s="1103"/>
      <c r="AP22" s="1103"/>
      <c r="AQ22" s="1103"/>
      <c r="AR22" s="1103"/>
      <c r="AS22" s="1103"/>
      <c r="AT22" s="1103"/>
      <c r="AU22" s="1104"/>
      <c r="AV22" s="1104"/>
      <c r="AW22" s="1104"/>
      <c r="AX22" s="1104"/>
      <c r="AY22" s="1105"/>
      <c r="AZ22" s="1056" t="s">
        <v>
392</v>
      </c>
      <c r="BA22" s="1056"/>
      <c r="BB22" s="1056"/>
      <c r="BC22" s="1056"/>
      <c r="BD22" s="1057"/>
      <c r="BE22" s="229"/>
      <c r="BF22" s="229"/>
      <c r="BG22" s="229"/>
      <c r="BH22" s="229"/>
      <c r="BI22" s="229"/>
      <c r="BJ22" s="229"/>
      <c r="BK22" s="229"/>
      <c r="BL22" s="229"/>
      <c r="BM22" s="229"/>
      <c r="BN22" s="229"/>
      <c r="BO22" s="229"/>
      <c r="BP22" s="229"/>
      <c r="BQ22" s="234">
        <v>
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
393</v>
      </c>
      <c r="B23" s="965" t="s">
        <v>
394</v>
      </c>
      <c r="C23" s="966"/>
      <c r="D23" s="966"/>
      <c r="E23" s="966"/>
      <c r="F23" s="966"/>
      <c r="G23" s="966"/>
      <c r="H23" s="966"/>
      <c r="I23" s="966"/>
      <c r="J23" s="966"/>
      <c r="K23" s="966"/>
      <c r="L23" s="966"/>
      <c r="M23" s="966"/>
      <c r="N23" s="966"/>
      <c r="O23" s="966"/>
      <c r="P23" s="976"/>
      <c r="Q23" s="1093">
        <v>
27912</v>
      </c>
      <c r="R23" s="1087"/>
      <c r="S23" s="1087"/>
      <c r="T23" s="1087"/>
      <c r="U23" s="1087"/>
      <c r="V23" s="1087">
        <v>
26226</v>
      </c>
      <c r="W23" s="1087"/>
      <c r="X23" s="1087"/>
      <c r="Y23" s="1087"/>
      <c r="Z23" s="1087"/>
      <c r="AA23" s="1087">
        <v>
1686</v>
      </c>
      <c r="AB23" s="1087"/>
      <c r="AC23" s="1087"/>
      <c r="AD23" s="1087"/>
      <c r="AE23" s="1094"/>
      <c r="AF23" s="1095">
        <v>
1525</v>
      </c>
      <c r="AG23" s="1087"/>
      <c r="AH23" s="1087"/>
      <c r="AI23" s="1087"/>
      <c r="AJ23" s="1096"/>
      <c r="AK23" s="1097"/>
      <c r="AL23" s="1098"/>
      <c r="AM23" s="1098"/>
      <c r="AN23" s="1098"/>
      <c r="AO23" s="1098"/>
      <c r="AP23" s="1087">
        <v>
18182</v>
      </c>
      <c r="AQ23" s="1087"/>
      <c r="AR23" s="1087"/>
      <c r="AS23" s="1087"/>
      <c r="AT23" s="1087"/>
      <c r="AU23" s="1088"/>
      <c r="AV23" s="1088"/>
      <c r="AW23" s="1088"/>
      <c r="AX23" s="1088"/>
      <c r="AY23" s="1089"/>
      <c r="AZ23" s="1090" t="s">
        <v>
395</v>
      </c>
      <c r="BA23" s="1091"/>
      <c r="BB23" s="1091"/>
      <c r="BC23" s="1091"/>
      <c r="BD23" s="1092"/>
      <c r="BE23" s="229"/>
      <c r="BF23" s="229"/>
      <c r="BG23" s="229"/>
      <c r="BH23" s="229"/>
      <c r="BI23" s="229"/>
      <c r="BJ23" s="229"/>
      <c r="BK23" s="229"/>
      <c r="BL23" s="229"/>
      <c r="BM23" s="229"/>
      <c r="BN23" s="229"/>
      <c r="BO23" s="229"/>
      <c r="BP23" s="229"/>
      <c r="BQ23" s="234">
        <v>
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6" t="s">
        <v>
396</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28"/>
      <c r="BA24" s="228"/>
      <c r="BB24" s="228"/>
      <c r="BC24" s="228"/>
      <c r="BD24" s="228"/>
      <c r="BE24" s="229"/>
      <c r="BF24" s="229"/>
      <c r="BG24" s="229"/>
      <c r="BH24" s="229"/>
      <c r="BI24" s="229"/>
      <c r="BJ24" s="229"/>
      <c r="BK24" s="229"/>
      <c r="BL24" s="229"/>
      <c r="BM24" s="229"/>
      <c r="BN24" s="229"/>
      <c r="BO24" s="229"/>
      <c r="BP24" s="229"/>
      <c r="BQ24" s="234">
        <v>
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5" t="s">
        <v>
397</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28"/>
      <c r="BK25" s="228"/>
      <c r="BL25" s="228"/>
      <c r="BM25" s="228"/>
      <c r="BN25" s="228"/>
      <c r="BO25" s="237"/>
      <c r="BP25" s="237"/>
      <c r="BQ25" s="234">
        <v>
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
374</v>
      </c>
      <c r="B26" s="1024"/>
      <c r="C26" s="1024"/>
      <c r="D26" s="1024"/>
      <c r="E26" s="1024"/>
      <c r="F26" s="1024"/>
      <c r="G26" s="1024"/>
      <c r="H26" s="1024"/>
      <c r="I26" s="1024"/>
      <c r="J26" s="1024"/>
      <c r="K26" s="1024"/>
      <c r="L26" s="1024"/>
      <c r="M26" s="1024"/>
      <c r="N26" s="1024"/>
      <c r="O26" s="1024"/>
      <c r="P26" s="1025"/>
      <c r="Q26" s="1029" t="s">
        <v>
398</v>
      </c>
      <c r="R26" s="1030"/>
      <c r="S26" s="1030"/>
      <c r="T26" s="1030"/>
      <c r="U26" s="1031"/>
      <c r="V26" s="1029" t="s">
        <v>
399</v>
      </c>
      <c r="W26" s="1030"/>
      <c r="X26" s="1030"/>
      <c r="Y26" s="1030"/>
      <c r="Z26" s="1031"/>
      <c r="AA26" s="1029" t="s">
        <v>
400</v>
      </c>
      <c r="AB26" s="1030"/>
      <c r="AC26" s="1030"/>
      <c r="AD26" s="1030"/>
      <c r="AE26" s="1030"/>
      <c r="AF26" s="1081" t="s">
        <v>
401</v>
      </c>
      <c r="AG26" s="1036"/>
      <c r="AH26" s="1036"/>
      <c r="AI26" s="1036"/>
      <c r="AJ26" s="1082"/>
      <c r="AK26" s="1030" t="s">
        <v>
402</v>
      </c>
      <c r="AL26" s="1030"/>
      <c r="AM26" s="1030"/>
      <c r="AN26" s="1030"/>
      <c r="AO26" s="1031"/>
      <c r="AP26" s="1029" t="s">
        <v>
403</v>
      </c>
      <c r="AQ26" s="1030"/>
      <c r="AR26" s="1030"/>
      <c r="AS26" s="1030"/>
      <c r="AT26" s="1031"/>
      <c r="AU26" s="1029" t="s">
        <v>
404</v>
      </c>
      <c r="AV26" s="1030"/>
      <c r="AW26" s="1030"/>
      <c r="AX26" s="1030"/>
      <c r="AY26" s="1031"/>
      <c r="AZ26" s="1029" t="s">
        <v>
405</v>
      </c>
      <c r="BA26" s="1030"/>
      <c r="BB26" s="1030"/>
      <c r="BC26" s="1030"/>
      <c r="BD26" s="1031"/>
      <c r="BE26" s="1029" t="s">
        <v>
381</v>
      </c>
      <c r="BF26" s="1030"/>
      <c r="BG26" s="1030"/>
      <c r="BH26" s="1030"/>
      <c r="BI26" s="1043"/>
      <c r="BJ26" s="228"/>
      <c r="BK26" s="228"/>
      <c r="BL26" s="228"/>
      <c r="BM26" s="228"/>
      <c r="BN26" s="228"/>
      <c r="BO26" s="237"/>
      <c r="BP26" s="237"/>
      <c r="BQ26" s="234">
        <v>
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3"/>
      <c r="AG27" s="1039"/>
      <c r="AH27" s="1039"/>
      <c r="AI27" s="1039"/>
      <c r="AJ27" s="1084"/>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
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
1</v>
      </c>
      <c r="B28" s="1073" t="s">
        <v>
406</v>
      </c>
      <c r="C28" s="1074"/>
      <c r="D28" s="1074"/>
      <c r="E28" s="1074"/>
      <c r="F28" s="1074"/>
      <c r="G28" s="1074"/>
      <c r="H28" s="1074"/>
      <c r="I28" s="1074"/>
      <c r="J28" s="1074"/>
      <c r="K28" s="1074"/>
      <c r="L28" s="1074"/>
      <c r="M28" s="1074"/>
      <c r="N28" s="1074"/>
      <c r="O28" s="1074"/>
      <c r="P28" s="1075"/>
      <c r="Q28" s="1076">
        <v>
5311</v>
      </c>
      <c r="R28" s="1077"/>
      <c r="S28" s="1077"/>
      <c r="T28" s="1077"/>
      <c r="U28" s="1077"/>
      <c r="V28" s="1077">
        <v>
5096</v>
      </c>
      <c r="W28" s="1077"/>
      <c r="X28" s="1077"/>
      <c r="Y28" s="1077"/>
      <c r="Z28" s="1077"/>
      <c r="AA28" s="1077">
        <v>
215</v>
      </c>
      <c r="AB28" s="1077"/>
      <c r="AC28" s="1077"/>
      <c r="AD28" s="1077"/>
      <c r="AE28" s="1078"/>
      <c r="AF28" s="1079">
        <v>
215</v>
      </c>
      <c r="AG28" s="1077"/>
      <c r="AH28" s="1077"/>
      <c r="AI28" s="1077"/>
      <c r="AJ28" s="1080"/>
      <c r="AK28" s="1143">
        <v>
410</v>
      </c>
      <c r="AL28" s="1144"/>
      <c r="AM28" s="1144"/>
      <c r="AN28" s="1144"/>
      <c r="AO28" s="1144"/>
      <c r="AP28" s="1144" t="s">
        <v>
594</v>
      </c>
      <c r="AQ28" s="1144"/>
      <c r="AR28" s="1144"/>
      <c r="AS28" s="1144"/>
      <c r="AT28" s="1144"/>
      <c r="AU28" s="1144" t="s">
        <v>
594</v>
      </c>
      <c r="AV28" s="1144"/>
      <c r="AW28" s="1144"/>
      <c r="AX28" s="1144"/>
      <c r="AY28" s="1144"/>
      <c r="AZ28" s="1070" t="s">
        <v>
594</v>
      </c>
      <c r="BA28" s="1070"/>
      <c r="BB28" s="1070"/>
      <c r="BC28" s="1070"/>
      <c r="BD28" s="1070"/>
      <c r="BE28" s="1071"/>
      <c r="BF28" s="1071"/>
      <c r="BG28" s="1071"/>
      <c r="BH28" s="1071"/>
      <c r="BI28" s="1072"/>
      <c r="BJ28" s="228"/>
      <c r="BK28" s="228"/>
      <c r="BL28" s="228"/>
      <c r="BM28" s="228"/>
      <c r="BN28" s="228"/>
      <c r="BO28" s="237"/>
      <c r="BP28" s="237"/>
      <c r="BQ28" s="234">
        <v>
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
2</v>
      </c>
      <c r="B29" s="1058" t="s">
        <v>
407</v>
      </c>
      <c r="C29" s="1059"/>
      <c r="D29" s="1059"/>
      <c r="E29" s="1059"/>
      <c r="F29" s="1059"/>
      <c r="G29" s="1059"/>
      <c r="H29" s="1059"/>
      <c r="I29" s="1059"/>
      <c r="J29" s="1059"/>
      <c r="K29" s="1059"/>
      <c r="L29" s="1059"/>
      <c r="M29" s="1059"/>
      <c r="N29" s="1059"/>
      <c r="O29" s="1059"/>
      <c r="P29" s="1060"/>
      <c r="Q29" s="1066">
        <v>
806</v>
      </c>
      <c r="R29" s="1067"/>
      <c r="S29" s="1067"/>
      <c r="T29" s="1067"/>
      <c r="U29" s="1067"/>
      <c r="V29" s="1067">
        <v>
803</v>
      </c>
      <c r="W29" s="1067"/>
      <c r="X29" s="1067"/>
      <c r="Y29" s="1067"/>
      <c r="Z29" s="1067"/>
      <c r="AA29" s="1067">
        <v>
3</v>
      </c>
      <c r="AB29" s="1067"/>
      <c r="AC29" s="1067"/>
      <c r="AD29" s="1067"/>
      <c r="AE29" s="1068"/>
      <c r="AF29" s="1063">
        <v>
3</v>
      </c>
      <c r="AG29" s="1064"/>
      <c r="AH29" s="1064"/>
      <c r="AI29" s="1064"/>
      <c r="AJ29" s="1065"/>
      <c r="AK29" s="1008">
        <v>
195</v>
      </c>
      <c r="AL29" s="999"/>
      <c r="AM29" s="999"/>
      <c r="AN29" s="999"/>
      <c r="AO29" s="999"/>
      <c r="AP29" s="999" t="s">
        <v>
594</v>
      </c>
      <c r="AQ29" s="999"/>
      <c r="AR29" s="999"/>
      <c r="AS29" s="999"/>
      <c r="AT29" s="999"/>
      <c r="AU29" s="999" t="s">
        <v>
594</v>
      </c>
      <c r="AV29" s="999"/>
      <c r="AW29" s="999"/>
      <c r="AX29" s="999"/>
      <c r="AY29" s="999"/>
      <c r="AZ29" s="1069" t="s">
        <v>
594</v>
      </c>
      <c r="BA29" s="1069"/>
      <c r="BB29" s="1069"/>
      <c r="BC29" s="1069"/>
      <c r="BD29" s="1069"/>
      <c r="BE29" s="1000"/>
      <c r="BF29" s="1000"/>
      <c r="BG29" s="1000"/>
      <c r="BH29" s="1000"/>
      <c r="BI29" s="1001"/>
      <c r="BJ29" s="228"/>
      <c r="BK29" s="228"/>
      <c r="BL29" s="228"/>
      <c r="BM29" s="228"/>
      <c r="BN29" s="228"/>
      <c r="BO29" s="237"/>
      <c r="BP29" s="237"/>
      <c r="BQ29" s="234">
        <v>
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
3</v>
      </c>
      <c r="B30" s="1058" t="s">
        <v>
408</v>
      </c>
      <c r="C30" s="1059"/>
      <c r="D30" s="1059"/>
      <c r="E30" s="1059"/>
      <c r="F30" s="1059"/>
      <c r="G30" s="1059"/>
      <c r="H30" s="1059"/>
      <c r="I30" s="1059"/>
      <c r="J30" s="1059"/>
      <c r="K30" s="1059"/>
      <c r="L30" s="1059"/>
      <c r="M30" s="1059"/>
      <c r="N30" s="1059"/>
      <c r="O30" s="1059"/>
      <c r="P30" s="1060"/>
      <c r="Q30" s="1066">
        <v>
6178</v>
      </c>
      <c r="R30" s="1067"/>
      <c r="S30" s="1067"/>
      <c r="T30" s="1067"/>
      <c r="U30" s="1067"/>
      <c r="V30" s="1067">
        <v>
5966</v>
      </c>
      <c r="W30" s="1067"/>
      <c r="X30" s="1067"/>
      <c r="Y30" s="1067"/>
      <c r="Z30" s="1067"/>
      <c r="AA30" s="1067">
        <v>
212</v>
      </c>
      <c r="AB30" s="1067"/>
      <c r="AC30" s="1067"/>
      <c r="AD30" s="1067"/>
      <c r="AE30" s="1068"/>
      <c r="AF30" s="1063">
        <v>
212</v>
      </c>
      <c r="AG30" s="1064"/>
      <c r="AH30" s="1064"/>
      <c r="AI30" s="1064"/>
      <c r="AJ30" s="1065"/>
      <c r="AK30" s="1008">
        <v>
967</v>
      </c>
      <c r="AL30" s="999"/>
      <c r="AM30" s="999"/>
      <c r="AN30" s="999"/>
      <c r="AO30" s="999"/>
      <c r="AP30" s="999" t="s">
        <v>
594</v>
      </c>
      <c r="AQ30" s="999"/>
      <c r="AR30" s="999"/>
      <c r="AS30" s="999"/>
      <c r="AT30" s="999"/>
      <c r="AU30" s="999" t="s">
        <v>
594</v>
      </c>
      <c r="AV30" s="999"/>
      <c r="AW30" s="999"/>
      <c r="AX30" s="999"/>
      <c r="AY30" s="999"/>
      <c r="AZ30" s="1069" t="s">
        <v>
594</v>
      </c>
      <c r="BA30" s="1069"/>
      <c r="BB30" s="1069"/>
      <c r="BC30" s="1069"/>
      <c r="BD30" s="1069"/>
      <c r="BE30" s="1000"/>
      <c r="BF30" s="1000"/>
      <c r="BG30" s="1000"/>
      <c r="BH30" s="1000"/>
      <c r="BI30" s="1001"/>
      <c r="BJ30" s="228"/>
      <c r="BK30" s="228"/>
      <c r="BL30" s="228"/>
      <c r="BM30" s="228"/>
      <c r="BN30" s="228"/>
      <c r="BO30" s="237"/>
      <c r="BP30" s="237"/>
      <c r="BQ30" s="234">
        <v>
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
4</v>
      </c>
      <c r="B31" s="1058" t="s">
        <v>
409</v>
      </c>
      <c r="C31" s="1059"/>
      <c r="D31" s="1059"/>
      <c r="E31" s="1059"/>
      <c r="F31" s="1059"/>
      <c r="G31" s="1059"/>
      <c r="H31" s="1059"/>
      <c r="I31" s="1059"/>
      <c r="J31" s="1059"/>
      <c r="K31" s="1059"/>
      <c r="L31" s="1059"/>
      <c r="M31" s="1059"/>
      <c r="N31" s="1059"/>
      <c r="O31" s="1059"/>
      <c r="P31" s="1060"/>
      <c r="Q31" s="1066">
        <v>
1091</v>
      </c>
      <c r="R31" s="1067"/>
      <c r="S31" s="1067"/>
      <c r="T31" s="1067"/>
      <c r="U31" s="1067"/>
      <c r="V31" s="1067">
        <v>
1017</v>
      </c>
      <c r="W31" s="1067"/>
      <c r="X31" s="1067"/>
      <c r="Y31" s="1067"/>
      <c r="Z31" s="1067"/>
      <c r="AA31" s="1067">
        <v>
74</v>
      </c>
      <c r="AB31" s="1067"/>
      <c r="AC31" s="1067"/>
      <c r="AD31" s="1067"/>
      <c r="AE31" s="1068"/>
      <c r="AF31" s="1063">
        <v>
1978</v>
      </c>
      <c r="AG31" s="1064"/>
      <c r="AH31" s="1064"/>
      <c r="AI31" s="1064"/>
      <c r="AJ31" s="1065"/>
      <c r="AK31" s="1138">
        <v>
33</v>
      </c>
      <c r="AL31" s="1007"/>
      <c r="AM31" s="1007"/>
      <c r="AN31" s="1007"/>
      <c r="AO31" s="1008"/>
      <c r="AP31" s="1009">
        <v>
4708</v>
      </c>
      <c r="AQ31" s="1007"/>
      <c r="AR31" s="1007"/>
      <c r="AS31" s="1007"/>
      <c r="AT31" s="1008"/>
      <c r="AU31" s="1009">
        <v>
85</v>
      </c>
      <c r="AV31" s="1007"/>
      <c r="AW31" s="1007"/>
      <c r="AX31" s="1007"/>
      <c r="AY31" s="1008"/>
      <c r="AZ31" s="1139" t="s">
        <v>
594</v>
      </c>
      <c r="BA31" s="1140"/>
      <c r="BB31" s="1140"/>
      <c r="BC31" s="1140"/>
      <c r="BD31" s="1141"/>
      <c r="BE31" s="1000" t="s">
        <v>
410</v>
      </c>
      <c r="BF31" s="1000"/>
      <c r="BG31" s="1000"/>
      <c r="BH31" s="1000"/>
      <c r="BI31" s="1001"/>
      <c r="BJ31" s="228"/>
      <c r="BK31" s="228"/>
      <c r="BL31" s="228"/>
      <c r="BM31" s="228"/>
      <c r="BN31" s="228"/>
      <c r="BO31" s="237"/>
      <c r="BP31" s="237"/>
      <c r="BQ31" s="234">
        <v>
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
5</v>
      </c>
      <c r="B32" s="1058" t="s">
        <v>
411</v>
      </c>
      <c r="C32" s="1059"/>
      <c r="D32" s="1059"/>
      <c r="E32" s="1059"/>
      <c r="F32" s="1059"/>
      <c r="G32" s="1059"/>
      <c r="H32" s="1059"/>
      <c r="I32" s="1059"/>
      <c r="J32" s="1059"/>
      <c r="K32" s="1059"/>
      <c r="L32" s="1059"/>
      <c r="M32" s="1059"/>
      <c r="N32" s="1059"/>
      <c r="O32" s="1059"/>
      <c r="P32" s="1060"/>
      <c r="Q32" s="1066">
        <v>
88</v>
      </c>
      <c r="R32" s="1067"/>
      <c r="S32" s="1067"/>
      <c r="T32" s="1067"/>
      <c r="U32" s="1067"/>
      <c r="V32" s="1067">
        <v>
86</v>
      </c>
      <c r="W32" s="1067"/>
      <c r="X32" s="1067"/>
      <c r="Y32" s="1067"/>
      <c r="Z32" s="1067"/>
      <c r="AA32" s="1067">
        <v>
2</v>
      </c>
      <c r="AB32" s="1067"/>
      <c r="AC32" s="1067"/>
      <c r="AD32" s="1067"/>
      <c r="AE32" s="1068"/>
      <c r="AF32" s="1063">
        <v>
120</v>
      </c>
      <c r="AG32" s="1064"/>
      <c r="AH32" s="1064"/>
      <c r="AI32" s="1064"/>
      <c r="AJ32" s="1065"/>
      <c r="AK32" s="1138">
        <v>
19</v>
      </c>
      <c r="AL32" s="1007"/>
      <c r="AM32" s="1007"/>
      <c r="AN32" s="1007"/>
      <c r="AO32" s="1008"/>
      <c r="AP32" s="1009">
        <v>
74</v>
      </c>
      <c r="AQ32" s="1007"/>
      <c r="AR32" s="1007"/>
      <c r="AS32" s="1007"/>
      <c r="AT32" s="1008"/>
      <c r="AU32" s="1009">
        <v>
20</v>
      </c>
      <c r="AV32" s="1007"/>
      <c r="AW32" s="1007"/>
      <c r="AX32" s="1007"/>
      <c r="AY32" s="1008"/>
      <c r="AZ32" s="1139" t="s">
        <v>
594</v>
      </c>
      <c r="BA32" s="1140"/>
      <c r="BB32" s="1140"/>
      <c r="BC32" s="1140"/>
      <c r="BD32" s="1141"/>
      <c r="BE32" s="1000" t="s">
        <v>
410</v>
      </c>
      <c r="BF32" s="1000"/>
      <c r="BG32" s="1000"/>
      <c r="BH32" s="1000"/>
      <c r="BI32" s="1001"/>
      <c r="BJ32" s="228"/>
      <c r="BK32" s="228"/>
      <c r="BL32" s="228"/>
      <c r="BM32" s="228"/>
      <c r="BN32" s="228"/>
      <c r="BO32" s="237"/>
      <c r="BP32" s="237"/>
      <c r="BQ32" s="234">
        <v>
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
6</v>
      </c>
      <c r="B33" s="1058" t="s">
        <v>
412</v>
      </c>
      <c r="C33" s="1059"/>
      <c r="D33" s="1059"/>
      <c r="E33" s="1059"/>
      <c r="F33" s="1059"/>
      <c r="G33" s="1059"/>
      <c r="H33" s="1059"/>
      <c r="I33" s="1059"/>
      <c r="J33" s="1059"/>
      <c r="K33" s="1059"/>
      <c r="L33" s="1059"/>
      <c r="M33" s="1059"/>
      <c r="N33" s="1059"/>
      <c r="O33" s="1059"/>
      <c r="P33" s="1060"/>
      <c r="Q33" s="1066">
        <v>
396</v>
      </c>
      <c r="R33" s="1067"/>
      <c r="S33" s="1067"/>
      <c r="T33" s="1067"/>
      <c r="U33" s="1067"/>
      <c r="V33" s="1067">
        <v>
344</v>
      </c>
      <c r="W33" s="1067"/>
      <c r="X33" s="1067"/>
      <c r="Y33" s="1067"/>
      <c r="Z33" s="1067"/>
      <c r="AA33" s="1067">
        <v>
52</v>
      </c>
      <c r="AB33" s="1067"/>
      <c r="AC33" s="1067"/>
      <c r="AD33" s="1067"/>
      <c r="AE33" s="1068"/>
      <c r="AF33" s="1063">
        <v>
252</v>
      </c>
      <c r="AG33" s="1064"/>
      <c r="AH33" s="1064"/>
      <c r="AI33" s="1064"/>
      <c r="AJ33" s="1065"/>
      <c r="AK33" s="1138">
        <v>
209</v>
      </c>
      <c r="AL33" s="1007"/>
      <c r="AM33" s="1007"/>
      <c r="AN33" s="1007"/>
      <c r="AO33" s="1008"/>
      <c r="AP33" s="1009">
        <v>
982</v>
      </c>
      <c r="AQ33" s="1007"/>
      <c r="AR33" s="1007"/>
      <c r="AS33" s="1007"/>
      <c r="AT33" s="1008"/>
      <c r="AU33" s="1009">
        <v>
835</v>
      </c>
      <c r="AV33" s="1007"/>
      <c r="AW33" s="1007"/>
      <c r="AX33" s="1007"/>
      <c r="AY33" s="1008"/>
      <c r="AZ33" s="1139" t="s">
        <v>
594</v>
      </c>
      <c r="BA33" s="1140"/>
      <c r="BB33" s="1140"/>
      <c r="BC33" s="1140"/>
      <c r="BD33" s="1141"/>
      <c r="BE33" s="1000" t="s">
        <v>
410</v>
      </c>
      <c r="BF33" s="1000"/>
      <c r="BG33" s="1000"/>
      <c r="BH33" s="1000"/>
      <c r="BI33" s="1001"/>
      <c r="BJ33" s="228"/>
      <c r="BK33" s="228"/>
      <c r="BL33" s="228"/>
      <c r="BM33" s="228"/>
      <c r="BN33" s="228"/>
      <c r="BO33" s="237"/>
      <c r="BP33" s="237"/>
      <c r="BQ33" s="234">
        <v>
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
7</v>
      </c>
      <c r="B34" s="1058" t="s">
        <v>
413</v>
      </c>
      <c r="C34" s="1059"/>
      <c r="D34" s="1059"/>
      <c r="E34" s="1059"/>
      <c r="F34" s="1059"/>
      <c r="G34" s="1059"/>
      <c r="H34" s="1059"/>
      <c r="I34" s="1059"/>
      <c r="J34" s="1059"/>
      <c r="K34" s="1059"/>
      <c r="L34" s="1059"/>
      <c r="M34" s="1059"/>
      <c r="N34" s="1059"/>
      <c r="O34" s="1059"/>
      <c r="P34" s="1060"/>
      <c r="Q34" s="1066">
        <v>
1898</v>
      </c>
      <c r="R34" s="1067"/>
      <c r="S34" s="1067"/>
      <c r="T34" s="1067"/>
      <c r="U34" s="1067"/>
      <c r="V34" s="1067">
        <v>
1425</v>
      </c>
      <c r="W34" s="1067"/>
      <c r="X34" s="1067"/>
      <c r="Y34" s="1067"/>
      <c r="Z34" s="1067"/>
      <c r="AA34" s="1067">
        <v>
473</v>
      </c>
      <c r="AB34" s="1067"/>
      <c r="AC34" s="1067"/>
      <c r="AD34" s="1067"/>
      <c r="AE34" s="1068"/>
      <c r="AF34" s="1063">
        <v>
1428</v>
      </c>
      <c r="AG34" s="1064"/>
      <c r="AH34" s="1064"/>
      <c r="AI34" s="1064"/>
      <c r="AJ34" s="1065"/>
      <c r="AK34" s="1138">
        <v>
1347</v>
      </c>
      <c r="AL34" s="1007"/>
      <c r="AM34" s="1007"/>
      <c r="AN34" s="1007"/>
      <c r="AO34" s="1008"/>
      <c r="AP34" s="1009">
        <v>
7373</v>
      </c>
      <c r="AQ34" s="1007"/>
      <c r="AR34" s="1007"/>
      <c r="AS34" s="1007"/>
      <c r="AT34" s="1008"/>
      <c r="AU34" s="1009">
        <v>
6916</v>
      </c>
      <c r="AV34" s="1007"/>
      <c r="AW34" s="1007"/>
      <c r="AX34" s="1007"/>
      <c r="AY34" s="1008"/>
      <c r="AZ34" s="1139" t="s">
        <v>
594</v>
      </c>
      <c r="BA34" s="1140"/>
      <c r="BB34" s="1140"/>
      <c r="BC34" s="1140"/>
      <c r="BD34" s="1141"/>
      <c r="BE34" s="1000" t="s">
        <v>
410</v>
      </c>
      <c r="BF34" s="1000"/>
      <c r="BG34" s="1000"/>
      <c r="BH34" s="1000"/>
      <c r="BI34" s="1001"/>
      <c r="BJ34" s="228"/>
      <c r="BK34" s="228"/>
      <c r="BL34" s="228"/>
      <c r="BM34" s="228"/>
      <c r="BN34" s="228"/>
      <c r="BO34" s="237"/>
      <c r="BP34" s="237"/>
      <c r="BQ34" s="234">
        <v>
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
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
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
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
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
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
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
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
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
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
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
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
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
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
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
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
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
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
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
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
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
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
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
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
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
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
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
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
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
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
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
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
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
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
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
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
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
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
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
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
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
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
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
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
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
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
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
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
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
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
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
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
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
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
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
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
414</v>
      </c>
      <c r="BK62" s="1056"/>
      <c r="BL62" s="1056"/>
      <c r="BM62" s="1056"/>
      <c r="BN62" s="1057"/>
      <c r="BO62" s="237"/>
      <c r="BP62" s="237"/>
      <c r="BQ62" s="234">
        <v>
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
393</v>
      </c>
      <c r="B63" s="965" t="s">
        <v>
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
4208</v>
      </c>
      <c r="AG63" s="987"/>
      <c r="AH63" s="987"/>
      <c r="AI63" s="987"/>
      <c r="AJ63" s="1050"/>
      <c r="AK63" s="1051"/>
      <c r="AL63" s="991"/>
      <c r="AM63" s="991"/>
      <c r="AN63" s="991"/>
      <c r="AO63" s="991"/>
      <c r="AP63" s="987">
        <v>
13137</v>
      </c>
      <c r="AQ63" s="987"/>
      <c r="AR63" s="987"/>
      <c r="AS63" s="987"/>
      <c r="AT63" s="987"/>
      <c r="AU63" s="987">
        <v>
7856</v>
      </c>
      <c r="AV63" s="987"/>
      <c r="AW63" s="987"/>
      <c r="AX63" s="987"/>
      <c r="AY63" s="987"/>
      <c r="AZ63" s="1045"/>
      <c r="BA63" s="1045"/>
      <c r="BB63" s="1045"/>
      <c r="BC63" s="1045"/>
      <c r="BD63" s="1045"/>
      <c r="BE63" s="988"/>
      <c r="BF63" s="988"/>
      <c r="BG63" s="988"/>
      <c r="BH63" s="988"/>
      <c r="BI63" s="989"/>
      <c r="BJ63" s="1046" t="s">
        <v>
416</v>
      </c>
      <c r="BK63" s="981"/>
      <c r="BL63" s="981"/>
      <c r="BM63" s="981"/>
      <c r="BN63" s="1047"/>
      <c r="BO63" s="237"/>
      <c r="BP63" s="237"/>
      <c r="BQ63" s="234">
        <v>
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
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
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
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
418</v>
      </c>
      <c r="B66" s="1024"/>
      <c r="C66" s="1024"/>
      <c r="D66" s="1024"/>
      <c r="E66" s="1024"/>
      <c r="F66" s="1024"/>
      <c r="G66" s="1024"/>
      <c r="H66" s="1024"/>
      <c r="I66" s="1024"/>
      <c r="J66" s="1024"/>
      <c r="K66" s="1024"/>
      <c r="L66" s="1024"/>
      <c r="M66" s="1024"/>
      <c r="N66" s="1024"/>
      <c r="O66" s="1024"/>
      <c r="P66" s="1025"/>
      <c r="Q66" s="1029" t="s">
        <v>
419</v>
      </c>
      <c r="R66" s="1030"/>
      <c r="S66" s="1030"/>
      <c r="T66" s="1030"/>
      <c r="U66" s="1031"/>
      <c r="V66" s="1029" t="s">
        <v>
420</v>
      </c>
      <c r="W66" s="1030"/>
      <c r="X66" s="1030"/>
      <c r="Y66" s="1030"/>
      <c r="Z66" s="1031"/>
      <c r="AA66" s="1029" t="s">
        <v>
421</v>
      </c>
      <c r="AB66" s="1030"/>
      <c r="AC66" s="1030"/>
      <c r="AD66" s="1030"/>
      <c r="AE66" s="1031"/>
      <c r="AF66" s="1035" t="s">
        <v>
401</v>
      </c>
      <c r="AG66" s="1036"/>
      <c r="AH66" s="1036"/>
      <c r="AI66" s="1036"/>
      <c r="AJ66" s="1037"/>
      <c r="AK66" s="1029" t="s">
        <v>
422</v>
      </c>
      <c r="AL66" s="1024"/>
      <c r="AM66" s="1024"/>
      <c r="AN66" s="1024"/>
      <c r="AO66" s="1025"/>
      <c r="AP66" s="1029" t="s">
        <v>
423</v>
      </c>
      <c r="AQ66" s="1030"/>
      <c r="AR66" s="1030"/>
      <c r="AS66" s="1030"/>
      <c r="AT66" s="1031"/>
      <c r="AU66" s="1029" t="s">
        <v>
424</v>
      </c>
      <c r="AV66" s="1030"/>
      <c r="AW66" s="1030"/>
      <c r="AX66" s="1030"/>
      <c r="AY66" s="1031"/>
      <c r="AZ66" s="1029" t="s">
        <v>
381</v>
      </c>
      <c r="BA66" s="1030"/>
      <c r="BB66" s="1030"/>
      <c r="BC66" s="1030"/>
      <c r="BD66" s="1043"/>
      <c r="BE66" s="237"/>
      <c r="BF66" s="237"/>
      <c r="BG66" s="237"/>
      <c r="BH66" s="237"/>
      <c r="BI66" s="237"/>
      <c r="BJ66" s="237"/>
      <c r="BK66" s="237"/>
      <c r="BL66" s="237"/>
      <c r="BM66" s="237"/>
      <c r="BN66" s="237"/>
      <c r="BO66" s="237"/>
      <c r="BP66" s="237"/>
      <c r="BQ66" s="234">
        <v>
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
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
1</v>
      </c>
      <c r="B68" s="1013" t="s">
        <v>
595</v>
      </c>
      <c r="C68" s="1014"/>
      <c r="D68" s="1014"/>
      <c r="E68" s="1014"/>
      <c r="F68" s="1014"/>
      <c r="G68" s="1014"/>
      <c r="H68" s="1014"/>
      <c r="I68" s="1014"/>
      <c r="J68" s="1014"/>
      <c r="K68" s="1014"/>
      <c r="L68" s="1014"/>
      <c r="M68" s="1014"/>
      <c r="N68" s="1014"/>
      <c r="O68" s="1014"/>
      <c r="P68" s="1015"/>
      <c r="Q68" s="1016">
        <v>
15755</v>
      </c>
      <c r="R68" s="1010"/>
      <c r="S68" s="1010"/>
      <c r="T68" s="1010"/>
      <c r="U68" s="1010"/>
      <c r="V68" s="1010">
        <v>
15733</v>
      </c>
      <c r="W68" s="1010"/>
      <c r="X68" s="1010"/>
      <c r="Y68" s="1010"/>
      <c r="Z68" s="1010"/>
      <c r="AA68" s="1010">
        <v>
22</v>
      </c>
      <c r="AB68" s="1010"/>
      <c r="AC68" s="1010"/>
      <c r="AD68" s="1010"/>
      <c r="AE68" s="1010"/>
      <c r="AF68" s="1010">
        <v>
22</v>
      </c>
      <c r="AG68" s="1010"/>
      <c r="AH68" s="1010"/>
      <c r="AI68" s="1010"/>
      <c r="AJ68" s="1010"/>
      <c r="AK68" s="1010">
        <v>
77</v>
      </c>
      <c r="AL68" s="1010"/>
      <c r="AM68" s="1010"/>
      <c r="AN68" s="1010"/>
      <c r="AO68" s="1010"/>
      <c r="AP68" s="1010" t="s">
        <v>
594</v>
      </c>
      <c r="AQ68" s="1010"/>
      <c r="AR68" s="1010"/>
      <c r="AS68" s="1010"/>
      <c r="AT68" s="1010"/>
      <c r="AU68" s="1010" t="s">
        <v>
594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
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
2</v>
      </c>
      <c r="B69" s="1002" t="s">
        <v>
596</v>
      </c>
      <c r="C69" s="1003"/>
      <c r="D69" s="1003"/>
      <c r="E69" s="1003"/>
      <c r="F69" s="1003"/>
      <c r="G69" s="1003"/>
      <c r="H69" s="1003"/>
      <c r="I69" s="1003"/>
      <c r="J69" s="1003"/>
      <c r="K69" s="1003"/>
      <c r="L69" s="1003"/>
      <c r="M69" s="1003"/>
      <c r="N69" s="1003"/>
      <c r="O69" s="1003"/>
      <c r="P69" s="1004"/>
      <c r="Q69" s="1005">
        <v>
96</v>
      </c>
      <c r="R69" s="999"/>
      <c r="S69" s="999"/>
      <c r="T69" s="999"/>
      <c r="U69" s="999"/>
      <c r="V69" s="999">
        <v>
95</v>
      </c>
      <c r="W69" s="999"/>
      <c r="X69" s="999"/>
      <c r="Y69" s="999"/>
      <c r="Z69" s="999"/>
      <c r="AA69" s="999">
        <v>
1</v>
      </c>
      <c r="AB69" s="999"/>
      <c r="AC69" s="999"/>
      <c r="AD69" s="999"/>
      <c r="AE69" s="999"/>
      <c r="AF69" s="999">
        <v>
1</v>
      </c>
      <c r="AG69" s="999"/>
      <c r="AH69" s="999"/>
      <c r="AI69" s="999"/>
      <c r="AJ69" s="999"/>
      <c r="AK69" s="999">
        <v>
3</v>
      </c>
      <c r="AL69" s="999"/>
      <c r="AM69" s="999"/>
      <c r="AN69" s="999"/>
      <c r="AO69" s="999"/>
      <c r="AP69" s="999" t="s">
        <v>
594</v>
      </c>
      <c r="AQ69" s="999"/>
      <c r="AR69" s="999"/>
      <c r="AS69" s="999"/>
      <c r="AT69" s="999"/>
      <c r="AU69" s="999" t="s">
        <v>
594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
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
3</v>
      </c>
      <c r="B70" s="1002" t="s">
        <v>
597</v>
      </c>
      <c r="C70" s="1003"/>
      <c r="D70" s="1003"/>
      <c r="E70" s="1003"/>
      <c r="F70" s="1003"/>
      <c r="G70" s="1003"/>
      <c r="H70" s="1003"/>
      <c r="I70" s="1003"/>
      <c r="J70" s="1003"/>
      <c r="K70" s="1003"/>
      <c r="L70" s="1003"/>
      <c r="M70" s="1003"/>
      <c r="N70" s="1003"/>
      <c r="O70" s="1003"/>
      <c r="P70" s="1004"/>
      <c r="Q70" s="1005">
        <v>
2123</v>
      </c>
      <c r="R70" s="999"/>
      <c r="S70" s="999"/>
      <c r="T70" s="999"/>
      <c r="U70" s="999"/>
      <c r="V70" s="999">
        <v>
2057</v>
      </c>
      <c r="W70" s="999"/>
      <c r="X70" s="999"/>
      <c r="Y70" s="999"/>
      <c r="Z70" s="999"/>
      <c r="AA70" s="999">
        <v>
66</v>
      </c>
      <c r="AB70" s="999"/>
      <c r="AC70" s="999"/>
      <c r="AD70" s="999"/>
      <c r="AE70" s="999"/>
      <c r="AF70" s="999">
        <v>
894</v>
      </c>
      <c r="AG70" s="999"/>
      <c r="AH70" s="999"/>
      <c r="AI70" s="999"/>
      <c r="AJ70" s="999"/>
      <c r="AK70" s="999" t="s">
        <v>
594</v>
      </c>
      <c r="AL70" s="999"/>
      <c r="AM70" s="999"/>
      <c r="AN70" s="999"/>
      <c r="AO70" s="999"/>
      <c r="AP70" s="999" t="s">
        <v>
594</v>
      </c>
      <c r="AQ70" s="999"/>
      <c r="AR70" s="999"/>
      <c r="AS70" s="999"/>
      <c r="AT70" s="999"/>
      <c r="AU70" s="999" t="s">
        <v>
594</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
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
4</v>
      </c>
      <c r="B71" s="1002" t="s">
        <v>
598</v>
      </c>
      <c r="C71" s="1003"/>
      <c r="D71" s="1003"/>
      <c r="E71" s="1003"/>
      <c r="F71" s="1003"/>
      <c r="G71" s="1003"/>
      <c r="H71" s="1003"/>
      <c r="I71" s="1003"/>
      <c r="J71" s="1003"/>
      <c r="K71" s="1003"/>
      <c r="L71" s="1003"/>
      <c r="M71" s="1003"/>
      <c r="N71" s="1003"/>
      <c r="O71" s="1003"/>
      <c r="P71" s="1004"/>
      <c r="Q71" s="1005">
        <v>
461</v>
      </c>
      <c r="R71" s="999"/>
      <c r="S71" s="999"/>
      <c r="T71" s="999"/>
      <c r="U71" s="999"/>
      <c r="V71" s="999">
        <v>
257</v>
      </c>
      <c r="W71" s="999"/>
      <c r="X71" s="999"/>
      <c r="Y71" s="999"/>
      <c r="Z71" s="999"/>
      <c r="AA71" s="999">
        <v>
204</v>
      </c>
      <c r="AB71" s="999"/>
      <c r="AC71" s="999"/>
      <c r="AD71" s="999"/>
      <c r="AE71" s="999"/>
      <c r="AF71" s="999">
        <v>
204</v>
      </c>
      <c r="AG71" s="999"/>
      <c r="AH71" s="999"/>
      <c r="AI71" s="999"/>
      <c r="AJ71" s="999"/>
      <c r="AK71" s="999" t="s">
        <v>
594</v>
      </c>
      <c r="AL71" s="999"/>
      <c r="AM71" s="999"/>
      <c r="AN71" s="999"/>
      <c r="AO71" s="999"/>
      <c r="AP71" s="999" t="s">
        <v>
594</v>
      </c>
      <c r="AQ71" s="999"/>
      <c r="AR71" s="999"/>
      <c r="AS71" s="999"/>
      <c r="AT71" s="999"/>
      <c r="AU71" s="999" t="s">
        <v>
594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
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
5</v>
      </c>
      <c r="B72" s="1002" t="s">
        <v>
599</v>
      </c>
      <c r="C72" s="1003"/>
      <c r="D72" s="1003"/>
      <c r="E72" s="1003"/>
      <c r="F72" s="1003"/>
      <c r="G72" s="1003"/>
      <c r="H72" s="1003"/>
      <c r="I72" s="1003"/>
      <c r="J72" s="1003"/>
      <c r="K72" s="1003"/>
      <c r="L72" s="1003"/>
      <c r="M72" s="1003"/>
      <c r="N72" s="1003"/>
      <c r="O72" s="1003"/>
      <c r="P72" s="1004"/>
      <c r="Q72" s="1005">
        <v>
975</v>
      </c>
      <c r="R72" s="999"/>
      <c r="S72" s="999"/>
      <c r="T72" s="999"/>
      <c r="U72" s="999"/>
      <c r="V72" s="999">
        <v>
965</v>
      </c>
      <c r="W72" s="999"/>
      <c r="X72" s="999"/>
      <c r="Y72" s="999"/>
      <c r="Z72" s="999"/>
      <c r="AA72" s="999">
        <v>
10</v>
      </c>
      <c r="AB72" s="999"/>
      <c r="AC72" s="999"/>
      <c r="AD72" s="999"/>
      <c r="AE72" s="999"/>
      <c r="AF72" s="999">
        <v>
10</v>
      </c>
      <c r="AG72" s="999"/>
      <c r="AH72" s="999"/>
      <c r="AI72" s="999"/>
      <c r="AJ72" s="999"/>
      <c r="AK72" s="999" t="s">
        <v>
594</v>
      </c>
      <c r="AL72" s="999"/>
      <c r="AM72" s="999"/>
      <c r="AN72" s="999"/>
      <c r="AO72" s="999"/>
      <c r="AP72" s="999" t="s">
        <v>
594</v>
      </c>
      <c r="AQ72" s="999"/>
      <c r="AR72" s="999"/>
      <c r="AS72" s="999"/>
      <c r="AT72" s="999"/>
      <c r="AU72" s="999" t="s">
        <v>
594</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
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
6</v>
      </c>
      <c r="B73" s="1002" t="s">
        <v>
600</v>
      </c>
      <c r="C73" s="1003"/>
      <c r="D73" s="1003"/>
      <c r="E73" s="1003"/>
      <c r="F73" s="1003"/>
      <c r="G73" s="1003"/>
      <c r="H73" s="1003"/>
      <c r="I73" s="1003"/>
      <c r="J73" s="1003"/>
      <c r="K73" s="1003"/>
      <c r="L73" s="1003"/>
      <c r="M73" s="1003"/>
      <c r="N73" s="1003"/>
      <c r="O73" s="1003"/>
      <c r="P73" s="1004"/>
      <c r="Q73" s="1005">
        <v>
359263</v>
      </c>
      <c r="R73" s="999"/>
      <c r="S73" s="999"/>
      <c r="T73" s="999"/>
      <c r="U73" s="999"/>
      <c r="V73" s="999">
        <v>
349158</v>
      </c>
      <c r="W73" s="999"/>
      <c r="X73" s="999"/>
      <c r="Y73" s="999"/>
      <c r="Z73" s="999"/>
      <c r="AA73" s="999">
        <v>
10106</v>
      </c>
      <c r="AB73" s="999"/>
      <c r="AC73" s="999"/>
      <c r="AD73" s="999"/>
      <c r="AE73" s="999"/>
      <c r="AF73" s="999">
        <v>
10106</v>
      </c>
      <c r="AG73" s="999"/>
      <c r="AH73" s="999"/>
      <c r="AI73" s="999"/>
      <c r="AJ73" s="999"/>
      <c r="AK73" s="999">
        <v>
703</v>
      </c>
      <c r="AL73" s="999"/>
      <c r="AM73" s="999"/>
      <c r="AN73" s="999"/>
      <c r="AO73" s="999"/>
      <c r="AP73" s="999" t="s">
        <v>
594</v>
      </c>
      <c r="AQ73" s="999"/>
      <c r="AR73" s="999"/>
      <c r="AS73" s="999"/>
      <c r="AT73" s="999"/>
      <c r="AU73" s="999" t="s">
        <v>
594</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
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
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
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
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
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
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
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
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
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
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
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
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
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
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
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
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
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
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
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
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
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
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
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
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
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
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
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
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
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
393</v>
      </c>
      <c r="B88" s="965" t="s">
        <v>
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
11237</v>
      </c>
      <c r="AG88" s="987"/>
      <c r="AH88" s="987"/>
      <c r="AI88" s="987"/>
      <c r="AJ88" s="987"/>
      <c r="AK88" s="991"/>
      <c r="AL88" s="991"/>
      <c r="AM88" s="991"/>
      <c r="AN88" s="991"/>
      <c r="AO88" s="991"/>
      <c r="AP88" s="987">
        <v>
0</v>
      </c>
      <c r="AQ88" s="987"/>
      <c r="AR88" s="987"/>
      <c r="AS88" s="987"/>
      <c r="AT88" s="987"/>
      <c r="AU88" s="987">
        <v>
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
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
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
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
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
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
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
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
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
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
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
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
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
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
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
393</v>
      </c>
      <c r="BR102" s="965" t="s">
        <v>
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
141</v>
      </c>
      <c r="CS102" s="981"/>
      <c r="CT102" s="981"/>
      <c r="CU102" s="981"/>
      <c r="CV102" s="982"/>
      <c r="CW102" s="980">
        <v>
4</v>
      </c>
      <c r="CX102" s="981"/>
      <c r="CY102" s="981"/>
      <c r="CZ102" s="981"/>
      <c r="DA102" s="982"/>
      <c r="DB102" s="980">
        <v>
16</v>
      </c>
      <c r="DC102" s="981"/>
      <c r="DD102" s="981"/>
      <c r="DE102" s="981"/>
      <c r="DF102" s="982"/>
      <c r="DG102" s="980" t="s">
        <v>
594</v>
      </c>
      <c r="DH102" s="981"/>
      <c r="DI102" s="981"/>
      <c r="DJ102" s="981"/>
      <c r="DK102" s="982"/>
      <c r="DL102" s="980" t="s">
        <v>
594</v>
      </c>
      <c r="DM102" s="981"/>
      <c r="DN102" s="981"/>
      <c r="DO102" s="981"/>
      <c r="DP102" s="982"/>
      <c r="DQ102" s="980" t="s">
        <v>
594</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
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
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
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
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
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
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
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
434</v>
      </c>
      <c r="AB109" s="924"/>
      <c r="AC109" s="924"/>
      <c r="AD109" s="924"/>
      <c r="AE109" s="925"/>
      <c r="AF109" s="926" t="s">
        <v>
435</v>
      </c>
      <c r="AG109" s="924"/>
      <c r="AH109" s="924"/>
      <c r="AI109" s="924"/>
      <c r="AJ109" s="925"/>
      <c r="AK109" s="926" t="s">
        <v>
308</v>
      </c>
      <c r="AL109" s="924"/>
      <c r="AM109" s="924"/>
      <c r="AN109" s="924"/>
      <c r="AO109" s="925"/>
      <c r="AP109" s="926" t="s">
        <v>
436</v>
      </c>
      <c r="AQ109" s="924"/>
      <c r="AR109" s="924"/>
      <c r="AS109" s="924"/>
      <c r="AT109" s="957"/>
      <c r="AU109" s="923" t="s">
        <v>
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
434</v>
      </c>
      <c r="BR109" s="924"/>
      <c r="BS109" s="924"/>
      <c r="BT109" s="924"/>
      <c r="BU109" s="925"/>
      <c r="BV109" s="926" t="s">
        <v>
435</v>
      </c>
      <c r="BW109" s="924"/>
      <c r="BX109" s="924"/>
      <c r="BY109" s="924"/>
      <c r="BZ109" s="925"/>
      <c r="CA109" s="926" t="s">
        <v>
308</v>
      </c>
      <c r="CB109" s="924"/>
      <c r="CC109" s="924"/>
      <c r="CD109" s="924"/>
      <c r="CE109" s="925"/>
      <c r="CF109" s="964" t="s">
        <v>
436</v>
      </c>
      <c r="CG109" s="964"/>
      <c r="CH109" s="964"/>
      <c r="CI109" s="964"/>
      <c r="CJ109" s="964"/>
      <c r="CK109" s="926" t="s">
        <v>
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
434</v>
      </c>
      <c r="DH109" s="924"/>
      <c r="DI109" s="924"/>
      <c r="DJ109" s="924"/>
      <c r="DK109" s="925"/>
      <c r="DL109" s="926" t="s">
        <v>
435</v>
      </c>
      <c r="DM109" s="924"/>
      <c r="DN109" s="924"/>
      <c r="DO109" s="924"/>
      <c r="DP109" s="925"/>
      <c r="DQ109" s="926" t="s">
        <v>
308</v>
      </c>
      <c r="DR109" s="924"/>
      <c r="DS109" s="924"/>
      <c r="DT109" s="924"/>
      <c r="DU109" s="925"/>
      <c r="DV109" s="926" t="s">
        <v>
436</v>
      </c>
      <c r="DW109" s="924"/>
      <c r="DX109" s="924"/>
      <c r="DY109" s="924"/>
      <c r="DZ109" s="957"/>
    </row>
    <row r="110" spans="1:131" s="226" customFormat="1" ht="26.25" customHeight="1" x14ac:dyDescent="0.15">
      <c r="A110" s="835" t="s">
        <v>
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
1991359</v>
      </c>
      <c r="AB110" s="917"/>
      <c r="AC110" s="917"/>
      <c r="AD110" s="917"/>
      <c r="AE110" s="918"/>
      <c r="AF110" s="919">
        <v>
2161627</v>
      </c>
      <c r="AG110" s="917"/>
      <c r="AH110" s="917"/>
      <c r="AI110" s="917"/>
      <c r="AJ110" s="918"/>
      <c r="AK110" s="919">
        <v>
2248447</v>
      </c>
      <c r="AL110" s="917"/>
      <c r="AM110" s="917"/>
      <c r="AN110" s="917"/>
      <c r="AO110" s="918"/>
      <c r="AP110" s="920">
        <v>
16.899999999999999</v>
      </c>
      <c r="AQ110" s="921"/>
      <c r="AR110" s="921"/>
      <c r="AS110" s="921"/>
      <c r="AT110" s="922"/>
      <c r="AU110" s="958" t="s">
        <v>
73</v>
      </c>
      <c r="AV110" s="959"/>
      <c r="AW110" s="959"/>
      <c r="AX110" s="959"/>
      <c r="AY110" s="959"/>
      <c r="AZ110" s="888" t="s">
        <v>
439</v>
      </c>
      <c r="BA110" s="836"/>
      <c r="BB110" s="836"/>
      <c r="BC110" s="836"/>
      <c r="BD110" s="836"/>
      <c r="BE110" s="836"/>
      <c r="BF110" s="836"/>
      <c r="BG110" s="836"/>
      <c r="BH110" s="836"/>
      <c r="BI110" s="836"/>
      <c r="BJ110" s="836"/>
      <c r="BK110" s="836"/>
      <c r="BL110" s="836"/>
      <c r="BM110" s="836"/>
      <c r="BN110" s="836"/>
      <c r="BO110" s="836"/>
      <c r="BP110" s="837"/>
      <c r="BQ110" s="889">
        <v>
18499515</v>
      </c>
      <c r="BR110" s="870"/>
      <c r="BS110" s="870"/>
      <c r="BT110" s="870"/>
      <c r="BU110" s="870"/>
      <c r="BV110" s="870">
        <v>
18340788</v>
      </c>
      <c r="BW110" s="870"/>
      <c r="BX110" s="870"/>
      <c r="BY110" s="870"/>
      <c r="BZ110" s="870"/>
      <c r="CA110" s="870">
        <v>
18182253</v>
      </c>
      <c r="CB110" s="870"/>
      <c r="CC110" s="870"/>
      <c r="CD110" s="870"/>
      <c r="CE110" s="870"/>
      <c r="CF110" s="894">
        <v>
136.5</v>
      </c>
      <c r="CG110" s="895"/>
      <c r="CH110" s="895"/>
      <c r="CI110" s="895"/>
      <c r="CJ110" s="895"/>
      <c r="CK110" s="954" t="s">
        <v>
440</v>
      </c>
      <c r="CL110" s="847"/>
      <c r="CM110" s="888" t="s">
        <v>
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
416</v>
      </c>
      <c r="DH110" s="870"/>
      <c r="DI110" s="870"/>
      <c r="DJ110" s="870"/>
      <c r="DK110" s="870"/>
      <c r="DL110" s="870" t="s">
        <v>
416</v>
      </c>
      <c r="DM110" s="870"/>
      <c r="DN110" s="870"/>
      <c r="DO110" s="870"/>
      <c r="DP110" s="870"/>
      <c r="DQ110" s="870" t="s">
        <v>
442</v>
      </c>
      <c r="DR110" s="870"/>
      <c r="DS110" s="870"/>
      <c r="DT110" s="870"/>
      <c r="DU110" s="870"/>
      <c r="DV110" s="871" t="s">
        <v>
443</v>
      </c>
      <c r="DW110" s="871"/>
      <c r="DX110" s="871"/>
      <c r="DY110" s="871"/>
      <c r="DZ110" s="872"/>
    </row>
    <row r="111" spans="1:131" s="226" customFormat="1" ht="26.25" customHeight="1" x14ac:dyDescent="0.15">
      <c r="A111" s="802" t="s">
        <v>
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
445</v>
      </c>
      <c r="AB111" s="947"/>
      <c r="AC111" s="947"/>
      <c r="AD111" s="947"/>
      <c r="AE111" s="948"/>
      <c r="AF111" s="949" t="s">
        <v>
442</v>
      </c>
      <c r="AG111" s="947"/>
      <c r="AH111" s="947"/>
      <c r="AI111" s="947"/>
      <c r="AJ111" s="948"/>
      <c r="AK111" s="949" t="s">
        <v>
395</v>
      </c>
      <c r="AL111" s="947"/>
      <c r="AM111" s="947"/>
      <c r="AN111" s="947"/>
      <c r="AO111" s="948"/>
      <c r="AP111" s="950" t="s">
        <v>
445</v>
      </c>
      <c r="AQ111" s="951"/>
      <c r="AR111" s="951"/>
      <c r="AS111" s="951"/>
      <c r="AT111" s="952"/>
      <c r="AU111" s="960"/>
      <c r="AV111" s="961"/>
      <c r="AW111" s="961"/>
      <c r="AX111" s="961"/>
      <c r="AY111" s="961"/>
      <c r="AZ111" s="843" t="s">
        <v>
446</v>
      </c>
      <c r="BA111" s="780"/>
      <c r="BB111" s="780"/>
      <c r="BC111" s="780"/>
      <c r="BD111" s="780"/>
      <c r="BE111" s="780"/>
      <c r="BF111" s="780"/>
      <c r="BG111" s="780"/>
      <c r="BH111" s="780"/>
      <c r="BI111" s="780"/>
      <c r="BJ111" s="780"/>
      <c r="BK111" s="780"/>
      <c r="BL111" s="780"/>
      <c r="BM111" s="780"/>
      <c r="BN111" s="780"/>
      <c r="BO111" s="780"/>
      <c r="BP111" s="781"/>
      <c r="BQ111" s="844" t="s">
        <v>
395</v>
      </c>
      <c r="BR111" s="845"/>
      <c r="BS111" s="845"/>
      <c r="BT111" s="845"/>
      <c r="BU111" s="845"/>
      <c r="BV111" s="845" t="s">
        <v>
416</v>
      </c>
      <c r="BW111" s="845"/>
      <c r="BX111" s="845"/>
      <c r="BY111" s="845"/>
      <c r="BZ111" s="845"/>
      <c r="CA111" s="845" t="s">
        <v>
416</v>
      </c>
      <c r="CB111" s="845"/>
      <c r="CC111" s="845"/>
      <c r="CD111" s="845"/>
      <c r="CE111" s="845"/>
      <c r="CF111" s="903" t="s">
        <v>
416</v>
      </c>
      <c r="CG111" s="904"/>
      <c r="CH111" s="904"/>
      <c r="CI111" s="904"/>
      <c r="CJ111" s="904"/>
      <c r="CK111" s="955"/>
      <c r="CL111" s="849"/>
      <c r="CM111" s="843" t="s">
        <v>
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
416</v>
      </c>
      <c r="DH111" s="845"/>
      <c r="DI111" s="845"/>
      <c r="DJ111" s="845"/>
      <c r="DK111" s="845"/>
      <c r="DL111" s="845" t="s">
        <v>
416</v>
      </c>
      <c r="DM111" s="845"/>
      <c r="DN111" s="845"/>
      <c r="DO111" s="845"/>
      <c r="DP111" s="845"/>
      <c r="DQ111" s="845" t="s">
        <v>
445</v>
      </c>
      <c r="DR111" s="845"/>
      <c r="DS111" s="845"/>
      <c r="DT111" s="845"/>
      <c r="DU111" s="845"/>
      <c r="DV111" s="822" t="s">
        <v>
416</v>
      </c>
      <c r="DW111" s="822"/>
      <c r="DX111" s="822"/>
      <c r="DY111" s="822"/>
      <c r="DZ111" s="823"/>
    </row>
    <row r="112" spans="1:131" s="226" customFormat="1" ht="26.25" customHeight="1" x14ac:dyDescent="0.15">
      <c r="A112" s="940" t="s">
        <v>
448</v>
      </c>
      <c r="B112" s="941"/>
      <c r="C112" s="780" t="s">
        <v>
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
3333</v>
      </c>
      <c r="AB112" s="808"/>
      <c r="AC112" s="808"/>
      <c r="AD112" s="808"/>
      <c r="AE112" s="809"/>
      <c r="AF112" s="810" t="s">
        <v>
450</v>
      </c>
      <c r="AG112" s="808"/>
      <c r="AH112" s="808"/>
      <c r="AI112" s="808"/>
      <c r="AJ112" s="809"/>
      <c r="AK112" s="810" t="s">
        <v>
395</v>
      </c>
      <c r="AL112" s="808"/>
      <c r="AM112" s="808"/>
      <c r="AN112" s="808"/>
      <c r="AO112" s="809"/>
      <c r="AP112" s="852" t="s">
        <v>
442</v>
      </c>
      <c r="AQ112" s="853"/>
      <c r="AR112" s="853"/>
      <c r="AS112" s="853"/>
      <c r="AT112" s="854"/>
      <c r="AU112" s="960"/>
      <c r="AV112" s="961"/>
      <c r="AW112" s="961"/>
      <c r="AX112" s="961"/>
      <c r="AY112" s="961"/>
      <c r="AZ112" s="843" t="s">
        <v>
451</v>
      </c>
      <c r="BA112" s="780"/>
      <c r="BB112" s="780"/>
      <c r="BC112" s="780"/>
      <c r="BD112" s="780"/>
      <c r="BE112" s="780"/>
      <c r="BF112" s="780"/>
      <c r="BG112" s="780"/>
      <c r="BH112" s="780"/>
      <c r="BI112" s="780"/>
      <c r="BJ112" s="780"/>
      <c r="BK112" s="780"/>
      <c r="BL112" s="780"/>
      <c r="BM112" s="780"/>
      <c r="BN112" s="780"/>
      <c r="BO112" s="780"/>
      <c r="BP112" s="781"/>
      <c r="BQ112" s="844">
        <v>
7973917</v>
      </c>
      <c r="BR112" s="845"/>
      <c r="BS112" s="845"/>
      <c r="BT112" s="845"/>
      <c r="BU112" s="845"/>
      <c r="BV112" s="845">
        <v>
8125253</v>
      </c>
      <c r="BW112" s="845"/>
      <c r="BX112" s="845"/>
      <c r="BY112" s="845"/>
      <c r="BZ112" s="845"/>
      <c r="CA112" s="845">
        <v>
7856394</v>
      </c>
      <c r="CB112" s="845"/>
      <c r="CC112" s="845"/>
      <c r="CD112" s="845"/>
      <c r="CE112" s="845"/>
      <c r="CF112" s="903">
        <v>
59</v>
      </c>
      <c r="CG112" s="904"/>
      <c r="CH112" s="904"/>
      <c r="CI112" s="904"/>
      <c r="CJ112" s="904"/>
      <c r="CK112" s="955"/>
      <c r="CL112" s="849"/>
      <c r="CM112" s="843" t="s">
        <v>
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
244</v>
      </c>
      <c r="DH112" s="845"/>
      <c r="DI112" s="845"/>
      <c r="DJ112" s="845"/>
      <c r="DK112" s="845"/>
      <c r="DL112" s="845" t="s">
        <v>
395</v>
      </c>
      <c r="DM112" s="845"/>
      <c r="DN112" s="845"/>
      <c r="DO112" s="845"/>
      <c r="DP112" s="845"/>
      <c r="DQ112" s="845" t="s">
        <v>
442</v>
      </c>
      <c r="DR112" s="845"/>
      <c r="DS112" s="845"/>
      <c r="DT112" s="845"/>
      <c r="DU112" s="845"/>
      <c r="DV112" s="822" t="s">
        <v>
450</v>
      </c>
      <c r="DW112" s="822"/>
      <c r="DX112" s="822"/>
      <c r="DY112" s="822"/>
      <c r="DZ112" s="823"/>
    </row>
    <row r="113" spans="1:130" s="226" customFormat="1" ht="26.25" customHeight="1" x14ac:dyDescent="0.15">
      <c r="A113" s="942"/>
      <c r="B113" s="943"/>
      <c r="C113" s="780" t="s">
        <v>
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
769890</v>
      </c>
      <c r="AB113" s="947"/>
      <c r="AC113" s="947"/>
      <c r="AD113" s="947"/>
      <c r="AE113" s="948"/>
      <c r="AF113" s="949">
        <v>
777573</v>
      </c>
      <c r="AG113" s="947"/>
      <c r="AH113" s="947"/>
      <c r="AI113" s="947"/>
      <c r="AJ113" s="948"/>
      <c r="AK113" s="949">
        <v>
692662</v>
      </c>
      <c r="AL113" s="947"/>
      <c r="AM113" s="947"/>
      <c r="AN113" s="947"/>
      <c r="AO113" s="948"/>
      <c r="AP113" s="950">
        <v>
5.2</v>
      </c>
      <c r="AQ113" s="951"/>
      <c r="AR113" s="951"/>
      <c r="AS113" s="951"/>
      <c r="AT113" s="952"/>
      <c r="AU113" s="960"/>
      <c r="AV113" s="961"/>
      <c r="AW113" s="961"/>
      <c r="AX113" s="961"/>
      <c r="AY113" s="961"/>
      <c r="AZ113" s="843" t="s">
        <v>
454</v>
      </c>
      <c r="BA113" s="780"/>
      <c r="BB113" s="780"/>
      <c r="BC113" s="780"/>
      <c r="BD113" s="780"/>
      <c r="BE113" s="780"/>
      <c r="BF113" s="780"/>
      <c r="BG113" s="780"/>
      <c r="BH113" s="780"/>
      <c r="BI113" s="780"/>
      <c r="BJ113" s="780"/>
      <c r="BK113" s="780"/>
      <c r="BL113" s="780"/>
      <c r="BM113" s="780"/>
      <c r="BN113" s="780"/>
      <c r="BO113" s="780"/>
      <c r="BP113" s="781"/>
      <c r="BQ113" s="844" t="s">
        <v>
416</v>
      </c>
      <c r="BR113" s="845"/>
      <c r="BS113" s="845"/>
      <c r="BT113" s="845"/>
      <c r="BU113" s="845"/>
      <c r="BV113" s="845" t="s">
        <v>
443</v>
      </c>
      <c r="BW113" s="845"/>
      <c r="BX113" s="845"/>
      <c r="BY113" s="845"/>
      <c r="BZ113" s="845"/>
      <c r="CA113" s="845" t="s">
        <v>
445</v>
      </c>
      <c r="CB113" s="845"/>
      <c r="CC113" s="845"/>
      <c r="CD113" s="845"/>
      <c r="CE113" s="845"/>
      <c r="CF113" s="903" t="s">
        <v>
395</v>
      </c>
      <c r="CG113" s="904"/>
      <c r="CH113" s="904"/>
      <c r="CI113" s="904"/>
      <c r="CJ113" s="904"/>
      <c r="CK113" s="955"/>
      <c r="CL113" s="849"/>
      <c r="CM113" s="843" t="s">
        <v>
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
395</v>
      </c>
      <c r="DH113" s="808"/>
      <c r="DI113" s="808"/>
      <c r="DJ113" s="808"/>
      <c r="DK113" s="809"/>
      <c r="DL113" s="810" t="s">
        <v>
442</v>
      </c>
      <c r="DM113" s="808"/>
      <c r="DN113" s="808"/>
      <c r="DO113" s="808"/>
      <c r="DP113" s="809"/>
      <c r="DQ113" s="810" t="s">
        <v>
445</v>
      </c>
      <c r="DR113" s="808"/>
      <c r="DS113" s="808"/>
      <c r="DT113" s="808"/>
      <c r="DU113" s="809"/>
      <c r="DV113" s="852" t="s">
        <v>
416</v>
      </c>
      <c r="DW113" s="853"/>
      <c r="DX113" s="853"/>
      <c r="DY113" s="853"/>
      <c r="DZ113" s="854"/>
    </row>
    <row r="114" spans="1:130" s="226" customFormat="1" ht="26.25" customHeight="1" x14ac:dyDescent="0.15">
      <c r="A114" s="942"/>
      <c r="B114" s="943"/>
      <c r="C114" s="780" t="s">
        <v>
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
457</v>
      </c>
      <c r="AB114" s="808"/>
      <c r="AC114" s="808"/>
      <c r="AD114" s="808"/>
      <c r="AE114" s="809"/>
      <c r="AF114" s="810" t="s">
        <v>
445</v>
      </c>
      <c r="AG114" s="808"/>
      <c r="AH114" s="808"/>
      <c r="AI114" s="808"/>
      <c r="AJ114" s="809"/>
      <c r="AK114" s="810" t="s">
        <v>
395</v>
      </c>
      <c r="AL114" s="808"/>
      <c r="AM114" s="808"/>
      <c r="AN114" s="808"/>
      <c r="AO114" s="809"/>
      <c r="AP114" s="852" t="s">
        <v>
416</v>
      </c>
      <c r="AQ114" s="853"/>
      <c r="AR114" s="853"/>
      <c r="AS114" s="853"/>
      <c r="AT114" s="854"/>
      <c r="AU114" s="960"/>
      <c r="AV114" s="961"/>
      <c r="AW114" s="961"/>
      <c r="AX114" s="961"/>
      <c r="AY114" s="961"/>
      <c r="AZ114" s="843" t="s">
        <v>
458</v>
      </c>
      <c r="BA114" s="780"/>
      <c r="BB114" s="780"/>
      <c r="BC114" s="780"/>
      <c r="BD114" s="780"/>
      <c r="BE114" s="780"/>
      <c r="BF114" s="780"/>
      <c r="BG114" s="780"/>
      <c r="BH114" s="780"/>
      <c r="BI114" s="780"/>
      <c r="BJ114" s="780"/>
      <c r="BK114" s="780"/>
      <c r="BL114" s="780"/>
      <c r="BM114" s="780"/>
      <c r="BN114" s="780"/>
      <c r="BO114" s="780"/>
      <c r="BP114" s="781"/>
      <c r="BQ114" s="844">
        <v>
5875719</v>
      </c>
      <c r="BR114" s="845"/>
      <c r="BS114" s="845"/>
      <c r="BT114" s="845"/>
      <c r="BU114" s="845"/>
      <c r="BV114" s="845">
        <v>
5853648</v>
      </c>
      <c r="BW114" s="845"/>
      <c r="BX114" s="845"/>
      <c r="BY114" s="845"/>
      <c r="BZ114" s="845"/>
      <c r="CA114" s="845">
        <v>
5810105</v>
      </c>
      <c r="CB114" s="845"/>
      <c r="CC114" s="845"/>
      <c r="CD114" s="845"/>
      <c r="CE114" s="845"/>
      <c r="CF114" s="903">
        <v>
43.6</v>
      </c>
      <c r="CG114" s="904"/>
      <c r="CH114" s="904"/>
      <c r="CI114" s="904"/>
      <c r="CJ114" s="904"/>
      <c r="CK114" s="955"/>
      <c r="CL114" s="849"/>
      <c r="CM114" s="843" t="s">
        <v>
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
445</v>
      </c>
      <c r="DH114" s="808"/>
      <c r="DI114" s="808"/>
      <c r="DJ114" s="808"/>
      <c r="DK114" s="809"/>
      <c r="DL114" s="810" t="s">
        <v>
443</v>
      </c>
      <c r="DM114" s="808"/>
      <c r="DN114" s="808"/>
      <c r="DO114" s="808"/>
      <c r="DP114" s="809"/>
      <c r="DQ114" s="810" t="s">
        <v>
416</v>
      </c>
      <c r="DR114" s="808"/>
      <c r="DS114" s="808"/>
      <c r="DT114" s="808"/>
      <c r="DU114" s="809"/>
      <c r="DV114" s="852" t="s">
        <v>
442</v>
      </c>
      <c r="DW114" s="853"/>
      <c r="DX114" s="853"/>
      <c r="DY114" s="853"/>
      <c r="DZ114" s="854"/>
    </row>
    <row r="115" spans="1:130" s="226" customFormat="1" ht="26.25" customHeight="1" x14ac:dyDescent="0.15">
      <c r="A115" s="942"/>
      <c r="B115" s="943"/>
      <c r="C115" s="780" t="s">
        <v>
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
395</v>
      </c>
      <c r="AB115" s="947"/>
      <c r="AC115" s="947"/>
      <c r="AD115" s="947"/>
      <c r="AE115" s="948"/>
      <c r="AF115" s="949" t="s">
        <v>
416</v>
      </c>
      <c r="AG115" s="947"/>
      <c r="AH115" s="947"/>
      <c r="AI115" s="947"/>
      <c r="AJ115" s="948"/>
      <c r="AK115" s="949" t="s">
        <v>
445</v>
      </c>
      <c r="AL115" s="947"/>
      <c r="AM115" s="947"/>
      <c r="AN115" s="947"/>
      <c r="AO115" s="948"/>
      <c r="AP115" s="950" t="s">
        <v>
442</v>
      </c>
      <c r="AQ115" s="951"/>
      <c r="AR115" s="951"/>
      <c r="AS115" s="951"/>
      <c r="AT115" s="952"/>
      <c r="AU115" s="960"/>
      <c r="AV115" s="961"/>
      <c r="AW115" s="961"/>
      <c r="AX115" s="961"/>
      <c r="AY115" s="961"/>
      <c r="AZ115" s="843" t="s">
        <v>
461</v>
      </c>
      <c r="BA115" s="780"/>
      <c r="BB115" s="780"/>
      <c r="BC115" s="780"/>
      <c r="BD115" s="780"/>
      <c r="BE115" s="780"/>
      <c r="BF115" s="780"/>
      <c r="BG115" s="780"/>
      <c r="BH115" s="780"/>
      <c r="BI115" s="780"/>
      <c r="BJ115" s="780"/>
      <c r="BK115" s="780"/>
      <c r="BL115" s="780"/>
      <c r="BM115" s="780"/>
      <c r="BN115" s="780"/>
      <c r="BO115" s="780"/>
      <c r="BP115" s="781"/>
      <c r="BQ115" s="844">
        <v>
5909</v>
      </c>
      <c r="BR115" s="845"/>
      <c r="BS115" s="845"/>
      <c r="BT115" s="845"/>
      <c r="BU115" s="845"/>
      <c r="BV115" s="845" t="s">
        <v>
244</v>
      </c>
      <c r="BW115" s="845"/>
      <c r="BX115" s="845"/>
      <c r="BY115" s="845"/>
      <c r="BZ115" s="845"/>
      <c r="CA115" s="845" t="s">
        <v>
445</v>
      </c>
      <c r="CB115" s="845"/>
      <c r="CC115" s="845"/>
      <c r="CD115" s="845"/>
      <c r="CE115" s="845"/>
      <c r="CF115" s="903" t="s">
        <v>
442</v>
      </c>
      <c r="CG115" s="904"/>
      <c r="CH115" s="904"/>
      <c r="CI115" s="904"/>
      <c r="CJ115" s="904"/>
      <c r="CK115" s="955"/>
      <c r="CL115" s="849"/>
      <c r="CM115" s="843" t="s">
        <v>
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
457</v>
      </c>
      <c r="DH115" s="808"/>
      <c r="DI115" s="808"/>
      <c r="DJ115" s="808"/>
      <c r="DK115" s="809"/>
      <c r="DL115" s="810" t="s">
        <v>
457</v>
      </c>
      <c r="DM115" s="808"/>
      <c r="DN115" s="808"/>
      <c r="DO115" s="808"/>
      <c r="DP115" s="809"/>
      <c r="DQ115" s="810" t="s">
        <v>
445</v>
      </c>
      <c r="DR115" s="808"/>
      <c r="DS115" s="808"/>
      <c r="DT115" s="808"/>
      <c r="DU115" s="809"/>
      <c r="DV115" s="852" t="s">
        <v>
416</v>
      </c>
      <c r="DW115" s="853"/>
      <c r="DX115" s="853"/>
      <c r="DY115" s="853"/>
      <c r="DZ115" s="854"/>
    </row>
    <row r="116" spans="1:130" s="226" customFormat="1" ht="26.25" customHeight="1" x14ac:dyDescent="0.15">
      <c r="A116" s="944"/>
      <c r="B116" s="945"/>
      <c r="C116" s="867" t="s">
        <v>
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
4</v>
      </c>
      <c r="AB116" s="808"/>
      <c r="AC116" s="808"/>
      <c r="AD116" s="808"/>
      <c r="AE116" s="809"/>
      <c r="AF116" s="810">
        <v>
111</v>
      </c>
      <c r="AG116" s="808"/>
      <c r="AH116" s="808"/>
      <c r="AI116" s="808"/>
      <c r="AJ116" s="809"/>
      <c r="AK116" s="810">
        <v>
2</v>
      </c>
      <c r="AL116" s="808"/>
      <c r="AM116" s="808"/>
      <c r="AN116" s="808"/>
      <c r="AO116" s="809"/>
      <c r="AP116" s="852">
        <v>
0</v>
      </c>
      <c r="AQ116" s="853"/>
      <c r="AR116" s="853"/>
      <c r="AS116" s="853"/>
      <c r="AT116" s="854"/>
      <c r="AU116" s="960"/>
      <c r="AV116" s="961"/>
      <c r="AW116" s="961"/>
      <c r="AX116" s="961"/>
      <c r="AY116" s="961"/>
      <c r="AZ116" s="937" t="s">
        <v>
464</v>
      </c>
      <c r="BA116" s="938"/>
      <c r="BB116" s="938"/>
      <c r="BC116" s="938"/>
      <c r="BD116" s="938"/>
      <c r="BE116" s="938"/>
      <c r="BF116" s="938"/>
      <c r="BG116" s="938"/>
      <c r="BH116" s="938"/>
      <c r="BI116" s="938"/>
      <c r="BJ116" s="938"/>
      <c r="BK116" s="938"/>
      <c r="BL116" s="938"/>
      <c r="BM116" s="938"/>
      <c r="BN116" s="938"/>
      <c r="BO116" s="938"/>
      <c r="BP116" s="939"/>
      <c r="BQ116" s="844" t="s">
        <v>
395</v>
      </c>
      <c r="BR116" s="845"/>
      <c r="BS116" s="845"/>
      <c r="BT116" s="845"/>
      <c r="BU116" s="845"/>
      <c r="BV116" s="845" t="s">
        <v>
457</v>
      </c>
      <c r="BW116" s="845"/>
      <c r="BX116" s="845"/>
      <c r="BY116" s="845"/>
      <c r="BZ116" s="845"/>
      <c r="CA116" s="845" t="s">
        <v>
416</v>
      </c>
      <c r="CB116" s="845"/>
      <c r="CC116" s="845"/>
      <c r="CD116" s="845"/>
      <c r="CE116" s="845"/>
      <c r="CF116" s="903" t="s">
        <v>
416</v>
      </c>
      <c r="CG116" s="904"/>
      <c r="CH116" s="904"/>
      <c r="CI116" s="904"/>
      <c r="CJ116" s="904"/>
      <c r="CK116" s="955"/>
      <c r="CL116" s="849"/>
      <c r="CM116" s="843" t="s">
        <v>
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
416</v>
      </c>
      <c r="DH116" s="808"/>
      <c r="DI116" s="808"/>
      <c r="DJ116" s="808"/>
      <c r="DK116" s="809"/>
      <c r="DL116" s="810" t="s">
        <v>
244</v>
      </c>
      <c r="DM116" s="808"/>
      <c r="DN116" s="808"/>
      <c r="DO116" s="808"/>
      <c r="DP116" s="809"/>
      <c r="DQ116" s="810" t="s">
        <v>
416</v>
      </c>
      <c r="DR116" s="808"/>
      <c r="DS116" s="808"/>
      <c r="DT116" s="808"/>
      <c r="DU116" s="809"/>
      <c r="DV116" s="852" t="s">
        <v>
450</v>
      </c>
      <c r="DW116" s="853"/>
      <c r="DX116" s="853"/>
      <c r="DY116" s="853"/>
      <c r="DZ116" s="854"/>
    </row>
    <row r="117" spans="1:130" s="226" customFormat="1" ht="26.25" customHeight="1" x14ac:dyDescent="0.15">
      <c r="A117" s="923" t="s">
        <v>
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
466</v>
      </c>
      <c r="Z117" s="925"/>
      <c r="AA117" s="930">
        <v>
2764586</v>
      </c>
      <c r="AB117" s="931"/>
      <c r="AC117" s="931"/>
      <c r="AD117" s="931"/>
      <c r="AE117" s="932"/>
      <c r="AF117" s="933">
        <v>
2939311</v>
      </c>
      <c r="AG117" s="931"/>
      <c r="AH117" s="931"/>
      <c r="AI117" s="931"/>
      <c r="AJ117" s="932"/>
      <c r="AK117" s="933">
        <v>
2941111</v>
      </c>
      <c r="AL117" s="931"/>
      <c r="AM117" s="931"/>
      <c r="AN117" s="931"/>
      <c r="AO117" s="932"/>
      <c r="AP117" s="934"/>
      <c r="AQ117" s="935"/>
      <c r="AR117" s="935"/>
      <c r="AS117" s="935"/>
      <c r="AT117" s="936"/>
      <c r="AU117" s="960"/>
      <c r="AV117" s="961"/>
      <c r="AW117" s="961"/>
      <c r="AX117" s="961"/>
      <c r="AY117" s="961"/>
      <c r="AZ117" s="891" t="s">
        <v>
467</v>
      </c>
      <c r="BA117" s="892"/>
      <c r="BB117" s="892"/>
      <c r="BC117" s="892"/>
      <c r="BD117" s="892"/>
      <c r="BE117" s="892"/>
      <c r="BF117" s="892"/>
      <c r="BG117" s="892"/>
      <c r="BH117" s="892"/>
      <c r="BI117" s="892"/>
      <c r="BJ117" s="892"/>
      <c r="BK117" s="892"/>
      <c r="BL117" s="892"/>
      <c r="BM117" s="892"/>
      <c r="BN117" s="892"/>
      <c r="BO117" s="892"/>
      <c r="BP117" s="893"/>
      <c r="BQ117" s="844" t="s">
        <v>
450</v>
      </c>
      <c r="BR117" s="845"/>
      <c r="BS117" s="845"/>
      <c r="BT117" s="845"/>
      <c r="BU117" s="845"/>
      <c r="BV117" s="845" t="s">
        <v>
442</v>
      </c>
      <c r="BW117" s="845"/>
      <c r="BX117" s="845"/>
      <c r="BY117" s="845"/>
      <c r="BZ117" s="845"/>
      <c r="CA117" s="845" t="s">
        <v>
244</v>
      </c>
      <c r="CB117" s="845"/>
      <c r="CC117" s="845"/>
      <c r="CD117" s="845"/>
      <c r="CE117" s="845"/>
      <c r="CF117" s="903" t="s">
        <v>
395</v>
      </c>
      <c r="CG117" s="904"/>
      <c r="CH117" s="904"/>
      <c r="CI117" s="904"/>
      <c r="CJ117" s="904"/>
      <c r="CK117" s="955"/>
      <c r="CL117" s="849"/>
      <c r="CM117" s="843" t="s">
        <v>
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
450</v>
      </c>
      <c r="DH117" s="808"/>
      <c r="DI117" s="808"/>
      <c r="DJ117" s="808"/>
      <c r="DK117" s="809"/>
      <c r="DL117" s="810" t="s">
        <v>
395</v>
      </c>
      <c r="DM117" s="808"/>
      <c r="DN117" s="808"/>
      <c r="DO117" s="808"/>
      <c r="DP117" s="809"/>
      <c r="DQ117" s="810" t="s">
        <v>
450</v>
      </c>
      <c r="DR117" s="808"/>
      <c r="DS117" s="808"/>
      <c r="DT117" s="808"/>
      <c r="DU117" s="809"/>
      <c r="DV117" s="852" t="s">
        <v>
450</v>
      </c>
      <c r="DW117" s="853"/>
      <c r="DX117" s="853"/>
      <c r="DY117" s="853"/>
      <c r="DZ117" s="854"/>
    </row>
    <row r="118" spans="1:130" s="226" customFormat="1" ht="26.25" customHeight="1" x14ac:dyDescent="0.15">
      <c r="A118" s="923" t="s">
        <v>
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
434</v>
      </c>
      <c r="AB118" s="924"/>
      <c r="AC118" s="924"/>
      <c r="AD118" s="924"/>
      <c r="AE118" s="925"/>
      <c r="AF118" s="926" t="s">
        <v>
435</v>
      </c>
      <c r="AG118" s="924"/>
      <c r="AH118" s="924"/>
      <c r="AI118" s="924"/>
      <c r="AJ118" s="925"/>
      <c r="AK118" s="926" t="s">
        <v>
308</v>
      </c>
      <c r="AL118" s="924"/>
      <c r="AM118" s="924"/>
      <c r="AN118" s="924"/>
      <c r="AO118" s="925"/>
      <c r="AP118" s="927" t="s">
        <v>
436</v>
      </c>
      <c r="AQ118" s="928"/>
      <c r="AR118" s="928"/>
      <c r="AS118" s="928"/>
      <c r="AT118" s="929"/>
      <c r="AU118" s="960"/>
      <c r="AV118" s="961"/>
      <c r="AW118" s="961"/>
      <c r="AX118" s="961"/>
      <c r="AY118" s="961"/>
      <c r="AZ118" s="866" t="s">
        <v>
469</v>
      </c>
      <c r="BA118" s="867"/>
      <c r="BB118" s="867"/>
      <c r="BC118" s="867"/>
      <c r="BD118" s="867"/>
      <c r="BE118" s="867"/>
      <c r="BF118" s="867"/>
      <c r="BG118" s="867"/>
      <c r="BH118" s="867"/>
      <c r="BI118" s="867"/>
      <c r="BJ118" s="867"/>
      <c r="BK118" s="867"/>
      <c r="BL118" s="867"/>
      <c r="BM118" s="867"/>
      <c r="BN118" s="867"/>
      <c r="BO118" s="867"/>
      <c r="BP118" s="868"/>
      <c r="BQ118" s="907" t="s">
        <v>
450</v>
      </c>
      <c r="BR118" s="873"/>
      <c r="BS118" s="873"/>
      <c r="BT118" s="873"/>
      <c r="BU118" s="873"/>
      <c r="BV118" s="873" t="s">
        <v>
450</v>
      </c>
      <c r="BW118" s="873"/>
      <c r="BX118" s="873"/>
      <c r="BY118" s="873"/>
      <c r="BZ118" s="873"/>
      <c r="CA118" s="873" t="s">
        <v>
244</v>
      </c>
      <c r="CB118" s="873"/>
      <c r="CC118" s="873"/>
      <c r="CD118" s="873"/>
      <c r="CE118" s="873"/>
      <c r="CF118" s="903" t="s">
        <v>
450</v>
      </c>
      <c r="CG118" s="904"/>
      <c r="CH118" s="904"/>
      <c r="CI118" s="904"/>
      <c r="CJ118" s="904"/>
      <c r="CK118" s="955"/>
      <c r="CL118" s="849"/>
      <c r="CM118" s="843" t="s">
        <v>
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
450</v>
      </c>
      <c r="DH118" s="808"/>
      <c r="DI118" s="808"/>
      <c r="DJ118" s="808"/>
      <c r="DK118" s="809"/>
      <c r="DL118" s="810" t="s">
        <v>
445</v>
      </c>
      <c r="DM118" s="808"/>
      <c r="DN118" s="808"/>
      <c r="DO118" s="808"/>
      <c r="DP118" s="809"/>
      <c r="DQ118" s="810" t="s">
        <v>
395</v>
      </c>
      <c r="DR118" s="808"/>
      <c r="DS118" s="808"/>
      <c r="DT118" s="808"/>
      <c r="DU118" s="809"/>
      <c r="DV118" s="852" t="s">
        <v>
450</v>
      </c>
      <c r="DW118" s="853"/>
      <c r="DX118" s="853"/>
      <c r="DY118" s="853"/>
      <c r="DZ118" s="854"/>
    </row>
    <row r="119" spans="1:130" s="226" customFormat="1" ht="26.25" customHeight="1" x14ac:dyDescent="0.15">
      <c r="A119" s="846" t="s">
        <v>
440</v>
      </c>
      <c r="B119" s="847"/>
      <c r="C119" s="888" t="s">
        <v>
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
395</v>
      </c>
      <c r="AB119" s="917"/>
      <c r="AC119" s="917"/>
      <c r="AD119" s="917"/>
      <c r="AE119" s="918"/>
      <c r="AF119" s="919" t="s">
        <v>
395</v>
      </c>
      <c r="AG119" s="917"/>
      <c r="AH119" s="917"/>
      <c r="AI119" s="917"/>
      <c r="AJ119" s="918"/>
      <c r="AK119" s="919" t="s">
        <v>
450</v>
      </c>
      <c r="AL119" s="917"/>
      <c r="AM119" s="917"/>
      <c r="AN119" s="917"/>
      <c r="AO119" s="918"/>
      <c r="AP119" s="920" t="s">
        <v>
450</v>
      </c>
      <c r="AQ119" s="921"/>
      <c r="AR119" s="921"/>
      <c r="AS119" s="921"/>
      <c r="AT119" s="922"/>
      <c r="AU119" s="962"/>
      <c r="AV119" s="963"/>
      <c r="AW119" s="963"/>
      <c r="AX119" s="963"/>
      <c r="AY119" s="963"/>
      <c r="AZ119" s="247" t="s">
        <v>
189</v>
      </c>
      <c r="BA119" s="247"/>
      <c r="BB119" s="247"/>
      <c r="BC119" s="247"/>
      <c r="BD119" s="247"/>
      <c r="BE119" s="247"/>
      <c r="BF119" s="247"/>
      <c r="BG119" s="247"/>
      <c r="BH119" s="247"/>
      <c r="BI119" s="247"/>
      <c r="BJ119" s="247"/>
      <c r="BK119" s="247"/>
      <c r="BL119" s="247"/>
      <c r="BM119" s="247"/>
      <c r="BN119" s="247"/>
      <c r="BO119" s="905" t="s">
        <v>
471</v>
      </c>
      <c r="BP119" s="906"/>
      <c r="BQ119" s="907">
        <v>
32355060</v>
      </c>
      <c r="BR119" s="873"/>
      <c r="BS119" s="873"/>
      <c r="BT119" s="873"/>
      <c r="BU119" s="873"/>
      <c r="BV119" s="873">
        <v>
32319689</v>
      </c>
      <c r="BW119" s="873"/>
      <c r="BX119" s="873"/>
      <c r="BY119" s="873"/>
      <c r="BZ119" s="873"/>
      <c r="CA119" s="873">
        <v>
31848752</v>
      </c>
      <c r="CB119" s="873"/>
      <c r="CC119" s="873"/>
      <c r="CD119" s="873"/>
      <c r="CE119" s="873"/>
      <c r="CF119" s="776"/>
      <c r="CG119" s="777"/>
      <c r="CH119" s="777"/>
      <c r="CI119" s="777"/>
      <c r="CJ119" s="862"/>
      <c r="CK119" s="956"/>
      <c r="CL119" s="851"/>
      <c r="CM119" s="866" t="s">
        <v>
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
395</v>
      </c>
      <c r="DH119" s="792"/>
      <c r="DI119" s="792"/>
      <c r="DJ119" s="792"/>
      <c r="DK119" s="793"/>
      <c r="DL119" s="794" t="s">
        <v>
450</v>
      </c>
      <c r="DM119" s="792"/>
      <c r="DN119" s="792"/>
      <c r="DO119" s="792"/>
      <c r="DP119" s="793"/>
      <c r="DQ119" s="794" t="s">
        <v>
395</v>
      </c>
      <c r="DR119" s="792"/>
      <c r="DS119" s="792"/>
      <c r="DT119" s="792"/>
      <c r="DU119" s="793"/>
      <c r="DV119" s="876" t="s">
        <v>
395</v>
      </c>
      <c r="DW119" s="877"/>
      <c r="DX119" s="877"/>
      <c r="DY119" s="877"/>
      <c r="DZ119" s="878"/>
    </row>
    <row r="120" spans="1:130" s="226" customFormat="1" ht="26.25" customHeight="1" x14ac:dyDescent="0.15">
      <c r="A120" s="848"/>
      <c r="B120" s="849"/>
      <c r="C120" s="843" t="s">
        <v>
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
443</v>
      </c>
      <c r="AB120" s="808"/>
      <c r="AC120" s="808"/>
      <c r="AD120" s="808"/>
      <c r="AE120" s="809"/>
      <c r="AF120" s="810" t="s">
        <v>
442</v>
      </c>
      <c r="AG120" s="808"/>
      <c r="AH120" s="808"/>
      <c r="AI120" s="808"/>
      <c r="AJ120" s="809"/>
      <c r="AK120" s="810" t="s">
        <v>
395</v>
      </c>
      <c r="AL120" s="808"/>
      <c r="AM120" s="808"/>
      <c r="AN120" s="808"/>
      <c r="AO120" s="809"/>
      <c r="AP120" s="852" t="s">
        <v>
395</v>
      </c>
      <c r="AQ120" s="853"/>
      <c r="AR120" s="853"/>
      <c r="AS120" s="853"/>
      <c r="AT120" s="854"/>
      <c r="AU120" s="908" t="s">
        <v>
473</v>
      </c>
      <c r="AV120" s="909"/>
      <c r="AW120" s="909"/>
      <c r="AX120" s="909"/>
      <c r="AY120" s="910"/>
      <c r="AZ120" s="888" t="s">
        <v>
474</v>
      </c>
      <c r="BA120" s="836"/>
      <c r="BB120" s="836"/>
      <c r="BC120" s="836"/>
      <c r="BD120" s="836"/>
      <c r="BE120" s="836"/>
      <c r="BF120" s="836"/>
      <c r="BG120" s="836"/>
      <c r="BH120" s="836"/>
      <c r="BI120" s="836"/>
      <c r="BJ120" s="836"/>
      <c r="BK120" s="836"/>
      <c r="BL120" s="836"/>
      <c r="BM120" s="836"/>
      <c r="BN120" s="836"/>
      <c r="BO120" s="836"/>
      <c r="BP120" s="837"/>
      <c r="BQ120" s="889">
        <v>
16438418</v>
      </c>
      <c r="BR120" s="870"/>
      <c r="BS120" s="870"/>
      <c r="BT120" s="870"/>
      <c r="BU120" s="870"/>
      <c r="BV120" s="870">
        <v>
15235858</v>
      </c>
      <c r="BW120" s="870"/>
      <c r="BX120" s="870"/>
      <c r="BY120" s="870"/>
      <c r="BZ120" s="870"/>
      <c r="CA120" s="870">
        <v>
16488120</v>
      </c>
      <c r="CB120" s="870"/>
      <c r="CC120" s="870"/>
      <c r="CD120" s="870"/>
      <c r="CE120" s="870"/>
      <c r="CF120" s="894">
        <v>
123.8</v>
      </c>
      <c r="CG120" s="895"/>
      <c r="CH120" s="895"/>
      <c r="CI120" s="895"/>
      <c r="CJ120" s="895"/>
      <c r="CK120" s="896" t="s">
        <v>
475</v>
      </c>
      <c r="CL120" s="880"/>
      <c r="CM120" s="880"/>
      <c r="CN120" s="880"/>
      <c r="CO120" s="881"/>
      <c r="CP120" s="900" t="s">
        <v>
476</v>
      </c>
      <c r="CQ120" s="901"/>
      <c r="CR120" s="901"/>
      <c r="CS120" s="901"/>
      <c r="CT120" s="901"/>
      <c r="CU120" s="901"/>
      <c r="CV120" s="901"/>
      <c r="CW120" s="901"/>
      <c r="CX120" s="901"/>
      <c r="CY120" s="901"/>
      <c r="CZ120" s="901"/>
      <c r="DA120" s="901"/>
      <c r="DB120" s="901"/>
      <c r="DC120" s="901"/>
      <c r="DD120" s="901"/>
      <c r="DE120" s="901"/>
      <c r="DF120" s="902"/>
      <c r="DG120" s="889">
        <v>
7200499</v>
      </c>
      <c r="DH120" s="870"/>
      <c r="DI120" s="870"/>
      <c r="DJ120" s="870"/>
      <c r="DK120" s="870"/>
      <c r="DL120" s="870">
        <v>
7300174</v>
      </c>
      <c r="DM120" s="870"/>
      <c r="DN120" s="870"/>
      <c r="DO120" s="870"/>
      <c r="DP120" s="870"/>
      <c r="DQ120" s="870">
        <v>
6916291</v>
      </c>
      <c r="DR120" s="870"/>
      <c r="DS120" s="870"/>
      <c r="DT120" s="870"/>
      <c r="DU120" s="870"/>
      <c r="DV120" s="871">
        <v>
51.9</v>
      </c>
      <c r="DW120" s="871"/>
      <c r="DX120" s="871"/>
      <c r="DY120" s="871"/>
      <c r="DZ120" s="872"/>
    </row>
    <row r="121" spans="1:130" s="226" customFormat="1" ht="26.25" customHeight="1" x14ac:dyDescent="0.15">
      <c r="A121" s="848"/>
      <c r="B121" s="849"/>
      <c r="C121" s="891" t="s">
        <v>
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
395</v>
      </c>
      <c r="AB121" s="808"/>
      <c r="AC121" s="808"/>
      <c r="AD121" s="808"/>
      <c r="AE121" s="809"/>
      <c r="AF121" s="810" t="s">
        <v>
450</v>
      </c>
      <c r="AG121" s="808"/>
      <c r="AH121" s="808"/>
      <c r="AI121" s="808"/>
      <c r="AJ121" s="809"/>
      <c r="AK121" s="810" t="s">
        <v>
416</v>
      </c>
      <c r="AL121" s="808"/>
      <c r="AM121" s="808"/>
      <c r="AN121" s="808"/>
      <c r="AO121" s="809"/>
      <c r="AP121" s="852" t="s">
        <v>
395</v>
      </c>
      <c r="AQ121" s="853"/>
      <c r="AR121" s="853"/>
      <c r="AS121" s="853"/>
      <c r="AT121" s="854"/>
      <c r="AU121" s="911"/>
      <c r="AV121" s="912"/>
      <c r="AW121" s="912"/>
      <c r="AX121" s="912"/>
      <c r="AY121" s="913"/>
      <c r="AZ121" s="843" t="s">
        <v>
478</v>
      </c>
      <c r="BA121" s="780"/>
      <c r="BB121" s="780"/>
      <c r="BC121" s="780"/>
      <c r="BD121" s="780"/>
      <c r="BE121" s="780"/>
      <c r="BF121" s="780"/>
      <c r="BG121" s="780"/>
      <c r="BH121" s="780"/>
      <c r="BI121" s="780"/>
      <c r="BJ121" s="780"/>
      <c r="BK121" s="780"/>
      <c r="BL121" s="780"/>
      <c r="BM121" s="780"/>
      <c r="BN121" s="780"/>
      <c r="BO121" s="780"/>
      <c r="BP121" s="781"/>
      <c r="BQ121" s="844">
        <v>
1644337</v>
      </c>
      <c r="BR121" s="845"/>
      <c r="BS121" s="845"/>
      <c r="BT121" s="845"/>
      <c r="BU121" s="845"/>
      <c r="BV121" s="845">
        <v>
1563899</v>
      </c>
      <c r="BW121" s="845"/>
      <c r="BX121" s="845"/>
      <c r="BY121" s="845"/>
      <c r="BZ121" s="845"/>
      <c r="CA121" s="845">
        <v>
1382633</v>
      </c>
      <c r="CB121" s="845"/>
      <c r="CC121" s="845"/>
      <c r="CD121" s="845"/>
      <c r="CE121" s="845"/>
      <c r="CF121" s="903">
        <v>
10.4</v>
      </c>
      <c r="CG121" s="904"/>
      <c r="CH121" s="904"/>
      <c r="CI121" s="904"/>
      <c r="CJ121" s="904"/>
      <c r="CK121" s="897"/>
      <c r="CL121" s="883"/>
      <c r="CM121" s="883"/>
      <c r="CN121" s="883"/>
      <c r="CO121" s="884"/>
      <c r="CP121" s="863" t="s">
        <v>
479</v>
      </c>
      <c r="CQ121" s="864"/>
      <c r="CR121" s="864"/>
      <c r="CS121" s="864"/>
      <c r="CT121" s="864"/>
      <c r="CU121" s="864"/>
      <c r="CV121" s="864"/>
      <c r="CW121" s="864"/>
      <c r="CX121" s="864"/>
      <c r="CY121" s="864"/>
      <c r="CZ121" s="864"/>
      <c r="DA121" s="864"/>
      <c r="DB121" s="864"/>
      <c r="DC121" s="864"/>
      <c r="DD121" s="864"/>
      <c r="DE121" s="864"/>
      <c r="DF121" s="865"/>
      <c r="DG121" s="844">
        <v>
623738</v>
      </c>
      <c r="DH121" s="845"/>
      <c r="DI121" s="845"/>
      <c r="DJ121" s="845"/>
      <c r="DK121" s="845"/>
      <c r="DL121" s="845">
        <v>
693779</v>
      </c>
      <c r="DM121" s="845"/>
      <c r="DN121" s="845"/>
      <c r="DO121" s="845"/>
      <c r="DP121" s="845"/>
      <c r="DQ121" s="845">
        <v>
834891</v>
      </c>
      <c r="DR121" s="845"/>
      <c r="DS121" s="845"/>
      <c r="DT121" s="845"/>
      <c r="DU121" s="845"/>
      <c r="DV121" s="822">
        <v>
6.3</v>
      </c>
      <c r="DW121" s="822"/>
      <c r="DX121" s="822"/>
      <c r="DY121" s="822"/>
      <c r="DZ121" s="823"/>
    </row>
    <row r="122" spans="1:130" s="226" customFormat="1" ht="26.25" customHeight="1" x14ac:dyDescent="0.15">
      <c r="A122" s="848"/>
      <c r="B122" s="849"/>
      <c r="C122" s="843" t="s">
        <v>
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
395</v>
      </c>
      <c r="AB122" s="808"/>
      <c r="AC122" s="808"/>
      <c r="AD122" s="808"/>
      <c r="AE122" s="809"/>
      <c r="AF122" s="810" t="s">
        <v>
395</v>
      </c>
      <c r="AG122" s="808"/>
      <c r="AH122" s="808"/>
      <c r="AI122" s="808"/>
      <c r="AJ122" s="809"/>
      <c r="AK122" s="810" t="s">
        <v>
450</v>
      </c>
      <c r="AL122" s="808"/>
      <c r="AM122" s="808"/>
      <c r="AN122" s="808"/>
      <c r="AO122" s="809"/>
      <c r="AP122" s="852" t="s">
        <v>
395</v>
      </c>
      <c r="AQ122" s="853"/>
      <c r="AR122" s="853"/>
      <c r="AS122" s="853"/>
      <c r="AT122" s="854"/>
      <c r="AU122" s="911"/>
      <c r="AV122" s="912"/>
      <c r="AW122" s="912"/>
      <c r="AX122" s="912"/>
      <c r="AY122" s="913"/>
      <c r="AZ122" s="866" t="s">
        <v>
480</v>
      </c>
      <c r="BA122" s="867"/>
      <c r="BB122" s="867"/>
      <c r="BC122" s="867"/>
      <c r="BD122" s="867"/>
      <c r="BE122" s="867"/>
      <c r="BF122" s="867"/>
      <c r="BG122" s="867"/>
      <c r="BH122" s="867"/>
      <c r="BI122" s="867"/>
      <c r="BJ122" s="867"/>
      <c r="BK122" s="867"/>
      <c r="BL122" s="867"/>
      <c r="BM122" s="867"/>
      <c r="BN122" s="867"/>
      <c r="BO122" s="867"/>
      <c r="BP122" s="868"/>
      <c r="BQ122" s="907">
        <v>
21831784</v>
      </c>
      <c r="BR122" s="873"/>
      <c r="BS122" s="873"/>
      <c r="BT122" s="873"/>
      <c r="BU122" s="873"/>
      <c r="BV122" s="873">
        <v>
21292433</v>
      </c>
      <c r="BW122" s="873"/>
      <c r="BX122" s="873"/>
      <c r="BY122" s="873"/>
      <c r="BZ122" s="873"/>
      <c r="CA122" s="873">
        <v>
21223685</v>
      </c>
      <c r="CB122" s="873"/>
      <c r="CC122" s="873"/>
      <c r="CD122" s="873"/>
      <c r="CE122" s="873"/>
      <c r="CF122" s="874">
        <v>
159.30000000000001</v>
      </c>
      <c r="CG122" s="875"/>
      <c r="CH122" s="875"/>
      <c r="CI122" s="875"/>
      <c r="CJ122" s="875"/>
      <c r="CK122" s="897"/>
      <c r="CL122" s="883"/>
      <c r="CM122" s="883"/>
      <c r="CN122" s="883"/>
      <c r="CO122" s="884"/>
      <c r="CP122" s="863" t="s">
        <v>
481</v>
      </c>
      <c r="CQ122" s="864"/>
      <c r="CR122" s="864"/>
      <c r="CS122" s="864"/>
      <c r="CT122" s="864"/>
      <c r="CU122" s="864"/>
      <c r="CV122" s="864"/>
      <c r="CW122" s="864"/>
      <c r="CX122" s="864"/>
      <c r="CY122" s="864"/>
      <c r="CZ122" s="864"/>
      <c r="DA122" s="864"/>
      <c r="DB122" s="864"/>
      <c r="DC122" s="864"/>
      <c r="DD122" s="864"/>
      <c r="DE122" s="864"/>
      <c r="DF122" s="865"/>
      <c r="DG122" s="844">
        <v>
133031</v>
      </c>
      <c r="DH122" s="845"/>
      <c r="DI122" s="845"/>
      <c r="DJ122" s="845"/>
      <c r="DK122" s="845"/>
      <c r="DL122" s="845">
        <v>
105791</v>
      </c>
      <c r="DM122" s="845"/>
      <c r="DN122" s="845"/>
      <c r="DO122" s="845"/>
      <c r="DP122" s="845"/>
      <c r="DQ122" s="845">
        <v>
84752</v>
      </c>
      <c r="DR122" s="845"/>
      <c r="DS122" s="845"/>
      <c r="DT122" s="845"/>
      <c r="DU122" s="845"/>
      <c r="DV122" s="822">
        <v>
0.6</v>
      </c>
      <c r="DW122" s="822"/>
      <c r="DX122" s="822"/>
      <c r="DY122" s="822"/>
      <c r="DZ122" s="823"/>
    </row>
    <row r="123" spans="1:130" s="226" customFormat="1" ht="26.25" customHeight="1" x14ac:dyDescent="0.15">
      <c r="A123" s="848"/>
      <c r="B123" s="849"/>
      <c r="C123" s="843" t="s">
        <v>
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
443</v>
      </c>
      <c r="AB123" s="808"/>
      <c r="AC123" s="808"/>
      <c r="AD123" s="808"/>
      <c r="AE123" s="809"/>
      <c r="AF123" s="810" t="s">
        <v>
442</v>
      </c>
      <c r="AG123" s="808"/>
      <c r="AH123" s="808"/>
      <c r="AI123" s="808"/>
      <c r="AJ123" s="809"/>
      <c r="AK123" s="810" t="s">
        <v>
450</v>
      </c>
      <c r="AL123" s="808"/>
      <c r="AM123" s="808"/>
      <c r="AN123" s="808"/>
      <c r="AO123" s="809"/>
      <c r="AP123" s="852" t="s">
        <v>
395</v>
      </c>
      <c r="AQ123" s="853"/>
      <c r="AR123" s="853"/>
      <c r="AS123" s="853"/>
      <c r="AT123" s="854"/>
      <c r="AU123" s="914"/>
      <c r="AV123" s="915"/>
      <c r="AW123" s="915"/>
      <c r="AX123" s="915"/>
      <c r="AY123" s="915"/>
      <c r="AZ123" s="247" t="s">
        <v>
189</v>
      </c>
      <c r="BA123" s="247"/>
      <c r="BB123" s="247"/>
      <c r="BC123" s="247"/>
      <c r="BD123" s="247"/>
      <c r="BE123" s="247"/>
      <c r="BF123" s="247"/>
      <c r="BG123" s="247"/>
      <c r="BH123" s="247"/>
      <c r="BI123" s="247"/>
      <c r="BJ123" s="247"/>
      <c r="BK123" s="247"/>
      <c r="BL123" s="247"/>
      <c r="BM123" s="247"/>
      <c r="BN123" s="247"/>
      <c r="BO123" s="905" t="s">
        <v>
482</v>
      </c>
      <c r="BP123" s="906"/>
      <c r="BQ123" s="860">
        <v>
39914539</v>
      </c>
      <c r="BR123" s="861"/>
      <c r="BS123" s="861"/>
      <c r="BT123" s="861"/>
      <c r="BU123" s="861"/>
      <c r="BV123" s="861">
        <v>
38092190</v>
      </c>
      <c r="BW123" s="861"/>
      <c r="BX123" s="861"/>
      <c r="BY123" s="861"/>
      <c r="BZ123" s="861"/>
      <c r="CA123" s="861">
        <v>
39094438</v>
      </c>
      <c r="CB123" s="861"/>
      <c r="CC123" s="861"/>
      <c r="CD123" s="861"/>
      <c r="CE123" s="861"/>
      <c r="CF123" s="776"/>
      <c r="CG123" s="777"/>
      <c r="CH123" s="777"/>
      <c r="CI123" s="777"/>
      <c r="CJ123" s="862"/>
      <c r="CK123" s="897"/>
      <c r="CL123" s="883"/>
      <c r="CM123" s="883"/>
      <c r="CN123" s="883"/>
      <c r="CO123" s="884"/>
      <c r="CP123" s="863" t="s">
        <v>
483</v>
      </c>
      <c r="CQ123" s="864"/>
      <c r="CR123" s="864"/>
      <c r="CS123" s="864"/>
      <c r="CT123" s="864"/>
      <c r="CU123" s="864"/>
      <c r="CV123" s="864"/>
      <c r="CW123" s="864"/>
      <c r="CX123" s="864"/>
      <c r="CY123" s="864"/>
      <c r="CZ123" s="864"/>
      <c r="DA123" s="864"/>
      <c r="DB123" s="864"/>
      <c r="DC123" s="864"/>
      <c r="DD123" s="864"/>
      <c r="DE123" s="864"/>
      <c r="DF123" s="865"/>
      <c r="DG123" s="807">
        <v>
16649</v>
      </c>
      <c r="DH123" s="808"/>
      <c r="DI123" s="808"/>
      <c r="DJ123" s="808"/>
      <c r="DK123" s="809"/>
      <c r="DL123" s="810">
        <v>
25509</v>
      </c>
      <c r="DM123" s="808"/>
      <c r="DN123" s="808"/>
      <c r="DO123" s="808"/>
      <c r="DP123" s="809"/>
      <c r="DQ123" s="810">
        <v>
20460</v>
      </c>
      <c r="DR123" s="808"/>
      <c r="DS123" s="808"/>
      <c r="DT123" s="808"/>
      <c r="DU123" s="809"/>
      <c r="DV123" s="852">
        <v>
0.2</v>
      </c>
      <c r="DW123" s="853"/>
      <c r="DX123" s="853"/>
      <c r="DY123" s="853"/>
      <c r="DZ123" s="854"/>
    </row>
    <row r="124" spans="1:130" s="226" customFormat="1" ht="26.25" customHeight="1" thickBot="1" x14ac:dyDescent="0.2">
      <c r="A124" s="848"/>
      <c r="B124" s="849"/>
      <c r="C124" s="843" t="s">
        <v>
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
395</v>
      </c>
      <c r="AB124" s="808"/>
      <c r="AC124" s="808"/>
      <c r="AD124" s="808"/>
      <c r="AE124" s="809"/>
      <c r="AF124" s="810" t="s">
        <v>
395</v>
      </c>
      <c r="AG124" s="808"/>
      <c r="AH124" s="808"/>
      <c r="AI124" s="808"/>
      <c r="AJ124" s="809"/>
      <c r="AK124" s="810" t="s">
        <v>
450</v>
      </c>
      <c r="AL124" s="808"/>
      <c r="AM124" s="808"/>
      <c r="AN124" s="808"/>
      <c r="AO124" s="809"/>
      <c r="AP124" s="852" t="s">
        <v>
395</v>
      </c>
      <c r="AQ124" s="853"/>
      <c r="AR124" s="853"/>
      <c r="AS124" s="853"/>
      <c r="AT124" s="854"/>
      <c r="AU124" s="855" t="s">
        <v>
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
395</v>
      </c>
      <c r="BR124" s="859"/>
      <c r="BS124" s="859"/>
      <c r="BT124" s="859"/>
      <c r="BU124" s="859"/>
      <c r="BV124" s="859" t="s">
        <v>
395</v>
      </c>
      <c r="BW124" s="859"/>
      <c r="BX124" s="859"/>
      <c r="BY124" s="859"/>
      <c r="BZ124" s="859"/>
      <c r="CA124" s="859" t="s">
        <v>
395</v>
      </c>
      <c r="CB124" s="859"/>
      <c r="CC124" s="859"/>
      <c r="CD124" s="859"/>
      <c r="CE124" s="859"/>
      <c r="CF124" s="754"/>
      <c r="CG124" s="755"/>
      <c r="CH124" s="755"/>
      <c r="CI124" s="755"/>
      <c r="CJ124" s="890"/>
      <c r="CK124" s="898"/>
      <c r="CL124" s="898"/>
      <c r="CM124" s="898"/>
      <c r="CN124" s="898"/>
      <c r="CO124" s="899"/>
      <c r="CP124" s="863" t="s">
        <v>
485</v>
      </c>
      <c r="CQ124" s="864"/>
      <c r="CR124" s="864"/>
      <c r="CS124" s="864"/>
      <c r="CT124" s="864"/>
      <c r="CU124" s="864"/>
      <c r="CV124" s="864"/>
      <c r="CW124" s="864"/>
      <c r="CX124" s="864"/>
      <c r="CY124" s="864"/>
      <c r="CZ124" s="864"/>
      <c r="DA124" s="864"/>
      <c r="DB124" s="864"/>
      <c r="DC124" s="864"/>
      <c r="DD124" s="864"/>
      <c r="DE124" s="864"/>
      <c r="DF124" s="865"/>
      <c r="DG124" s="791" t="s">
        <v>
442</v>
      </c>
      <c r="DH124" s="792"/>
      <c r="DI124" s="792"/>
      <c r="DJ124" s="792"/>
      <c r="DK124" s="793"/>
      <c r="DL124" s="794" t="s">
        <v>
443</v>
      </c>
      <c r="DM124" s="792"/>
      <c r="DN124" s="792"/>
      <c r="DO124" s="792"/>
      <c r="DP124" s="793"/>
      <c r="DQ124" s="794" t="s">
        <v>
443</v>
      </c>
      <c r="DR124" s="792"/>
      <c r="DS124" s="792"/>
      <c r="DT124" s="792"/>
      <c r="DU124" s="793"/>
      <c r="DV124" s="876" t="s">
        <v>
443</v>
      </c>
      <c r="DW124" s="877"/>
      <c r="DX124" s="877"/>
      <c r="DY124" s="877"/>
      <c r="DZ124" s="878"/>
    </row>
    <row r="125" spans="1:130" s="226" customFormat="1" ht="26.25" customHeight="1" x14ac:dyDescent="0.15">
      <c r="A125" s="848"/>
      <c r="B125" s="849"/>
      <c r="C125" s="843" t="s">
        <v>
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
443</v>
      </c>
      <c r="AB125" s="808"/>
      <c r="AC125" s="808"/>
      <c r="AD125" s="808"/>
      <c r="AE125" s="809"/>
      <c r="AF125" s="810" t="s">
        <v>
416</v>
      </c>
      <c r="AG125" s="808"/>
      <c r="AH125" s="808"/>
      <c r="AI125" s="808"/>
      <c r="AJ125" s="809"/>
      <c r="AK125" s="810" t="s">
        <v>
416</v>
      </c>
      <c r="AL125" s="808"/>
      <c r="AM125" s="808"/>
      <c r="AN125" s="808"/>
      <c r="AO125" s="809"/>
      <c r="AP125" s="852" t="s">
        <v>
416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
486</v>
      </c>
      <c r="CL125" s="880"/>
      <c r="CM125" s="880"/>
      <c r="CN125" s="880"/>
      <c r="CO125" s="881"/>
      <c r="CP125" s="888" t="s">
        <v>
487</v>
      </c>
      <c r="CQ125" s="836"/>
      <c r="CR125" s="836"/>
      <c r="CS125" s="836"/>
      <c r="CT125" s="836"/>
      <c r="CU125" s="836"/>
      <c r="CV125" s="836"/>
      <c r="CW125" s="836"/>
      <c r="CX125" s="836"/>
      <c r="CY125" s="836"/>
      <c r="CZ125" s="836"/>
      <c r="DA125" s="836"/>
      <c r="DB125" s="836"/>
      <c r="DC125" s="836"/>
      <c r="DD125" s="836"/>
      <c r="DE125" s="836"/>
      <c r="DF125" s="837"/>
      <c r="DG125" s="889" t="s">
        <v>
443</v>
      </c>
      <c r="DH125" s="870"/>
      <c r="DI125" s="870"/>
      <c r="DJ125" s="870"/>
      <c r="DK125" s="870"/>
      <c r="DL125" s="870" t="s">
        <v>
442</v>
      </c>
      <c r="DM125" s="870"/>
      <c r="DN125" s="870"/>
      <c r="DO125" s="870"/>
      <c r="DP125" s="870"/>
      <c r="DQ125" s="870" t="s">
        <v>
443</v>
      </c>
      <c r="DR125" s="870"/>
      <c r="DS125" s="870"/>
      <c r="DT125" s="870"/>
      <c r="DU125" s="870"/>
      <c r="DV125" s="871" t="s">
        <v>
442</v>
      </c>
      <c r="DW125" s="871"/>
      <c r="DX125" s="871"/>
      <c r="DY125" s="871"/>
      <c r="DZ125" s="872"/>
    </row>
    <row r="126" spans="1:130" s="226" customFormat="1" ht="26.25" customHeight="1" thickBot="1" x14ac:dyDescent="0.2">
      <c r="A126" s="848"/>
      <c r="B126" s="849"/>
      <c r="C126" s="843" t="s">
        <v>
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
442</v>
      </c>
      <c r="AB126" s="808"/>
      <c r="AC126" s="808"/>
      <c r="AD126" s="808"/>
      <c r="AE126" s="809"/>
      <c r="AF126" s="810" t="s">
        <v>
443</v>
      </c>
      <c r="AG126" s="808"/>
      <c r="AH126" s="808"/>
      <c r="AI126" s="808"/>
      <c r="AJ126" s="809"/>
      <c r="AK126" s="810" t="s">
        <v>
443</v>
      </c>
      <c r="AL126" s="808"/>
      <c r="AM126" s="808"/>
      <c r="AN126" s="808"/>
      <c r="AO126" s="809"/>
      <c r="AP126" s="852" t="s">
        <v>
442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
488</v>
      </c>
      <c r="CQ126" s="780"/>
      <c r="CR126" s="780"/>
      <c r="CS126" s="780"/>
      <c r="CT126" s="780"/>
      <c r="CU126" s="780"/>
      <c r="CV126" s="780"/>
      <c r="CW126" s="780"/>
      <c r="CX126" s="780"/>
      <c r="CY126" s="780"/>
      <c r="CZ126" s="780"/>
      <c r="DA126" s="780"/>
      <c r="DB126" s="780"/>
      <c r="DC126" s="780"/>
      <c r="DD126" s="780"/>
      <c r="DE126" s="780"/>
      <c r="DF126" s="781"/>
      <c r="DG126" s="844" t="s">
        <v>
443</v>
      </c>
      <c r="DH126" s="845"/>
      <c r="DI126" s="845"/>
      <c r="DJ126" s="845"/>
      <c r="DK126" s="845"/>
      <c r="DL126" s="845" t="s">
        <v>
443</v>
      </c>
      <c r="DM126" s="845"/>
      <c r="DN126" s="845"/>
      <c r="DO126" s="845"/>
      <c r="DP126" s="845"/>
      <c r="DQ126" s="845" t="s">
        <v>
416</v>
      </c>
      <c r="DR126" s="845"/>
      <c r="DS126" s="845"/>
      <c r="DT126" s="845"/>
      <c r="DU126" s="845"/>
      <c r="DV126" s="822" t="s">
        <v>
443</v>
      </c>
      <c r="DW126" s="822"/>
      <c r="DX126" s="822"/>
      <c r="DY126" s="822"/>
      <c r="DZ126" s="823"/>
    </row>
    <row r="127" spans="1:130" s="226" customFormat="1" ht="26.25" customHeight="1" x14ac:dyDescent="0.15">
      <c r="A127" s="850"/>
      <c r="B127" s="851"/>
      <c r="C127" s="866" t="s">
        <v>
489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
416</v>
      </c>
      <c r="AB127" s="808"/>
      <c r="AC127" s="808"/>
      <c r="AD127" s="808"/>
      <c r="AE127" s="809"/>
      <c r="AF127" s="810" t="s">
        <v>
443</v>
      </c>
      <c r="AG127" s="808"/>
      <c r="AH127" s="808"/>
      <c r="AI127" s="808"/>
      <c r="AJ127" s="809"/>
      <c r="AK127" s="810" t="s">
        <v>
416</v>
      </c>
      <c r="AL127" s="808"/>
      <c r="AM127" s="808"/>
      <c r="AN127" s="808"/>
      <c r="AO127" s="809"/>
      <c r="AP127" s="852" t="s">
        <v>
443</v>
      </c>
      <c r="AQ127" s="853"/>
      <c r="AR127" s="853"/>
      <c r="AS127" s="853"/>
      <c r="AT127" s="854"/>
      <c r="AU127" s="228"/>
      <c r="AV127" s="228"/>
      <c r="AW127" s="228"/>
      <c r="AX127" s="869" t="s">
        <v>
490</v>
      </c>
      <c r="AY127" s="840"/>
      <c r="AZ127" s="840"/>
      <c r="BA127" s="840"/>
      <c r="BB127" s="840"/>
      <c r="BC127" s="840"/>
      <c r="BD127" s="840"/>
      <c r="BE127" s="841"/>
      <c r="BF127" s="839" t="s">
        <v>
491</v>
      </c>
      <c r="BG127" s="840"/>
      <c r="BH127" s="840"/>
      <c r="BI127" s="840"/>
      <c r="BJ127" s="840"/>
      <c r="BK127" s="840"/>
      <c r="BL127" s="841"/>
      <c r="BM127" s="839" t="s">
        <v>
492</v>
      </c>
      <c r="BN127" s="840"/>
      <c r="BO127" s="840"/>
      <c r="BP127" s="840"/>
      <c r="BQ127" s="840"/>
      <c r="BR127" s="840"/>
      <c r="BS127" s="841"/>
      <c r="BT127" s="839" t="s">
        <v>
493</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
494</v>
      </c>
      <c r="CQ127" s="780"/>
      <c r="CR127" s="780"/>
      <c r="CS127" s="780"/>
      <c r="CT127" s="780"/>
      <c r="CU127" s="780"/>
      <c r="CV127" s="780"/>
      <c r="CW127" s="780"/>
      <c r="CX127" s="780"/>
      <c r="CY127" s="780"/>
      <c r="CZ127" s="780"/>
      <c r="DA127" s="780"/>
      <c r="DB127" s="780"/>
      <c r="DC127" s="780"/>
      <c r="DD127" s="780"/>
      <c r="DE127" s="780"/>
      <c r="DF127" s="781"/>
      <c r="DG127" s="844" t="s">
        <v>
443</v>
      </c>
      <c r="DH127" s="845"/>
      <c r="DI127" s="845"/>
      <c r="DJ127" s="845"/>
      <c r="DK127" s="845"/>
      <c r="DL127" s="845" t="s">
        <v>
442</v>
      </c>
      <c r="DM127" s="845"/>
      <c r="DN127" s="845"/>
      <c r="DO127" s="845"/>
      <c r="DP127" s="845"/>
      <c r="DQ127" s="845" t="s">
        <v>
443</v>
      </c>
      <c r="DR127" s="845"/>
      <c r="DS127" s="845"/>
      <c r="DT127" s="845"/>
      <c r="DU127" s="845"/>
      <c r="DV127" s="822" t="s">
        <v>
416</v>
      </c>
      <c r="DW127" s="822"/>
      <c r="DX127" s="822"/>
      <c r="DY127" s="822"/>
      <c r="DZ127" s="823"/>
    </row>
    <row r="128" spans="1:130" s="226" customFormat="1" ht="26.25" customHeight="1" thickBot="1" x14ac:dyDescent="0.2">
      <c r="A128" s="824" t="s">
        <v>
495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
496</v>
      </c>
      <c r="X128" s="826"/>
      <c r="Y128" s="826"/>
      <c r="Z128" s="827"/>
      <c r="AA128" s="828">
        <v>
218011</v>
      </c>
      <c r="AB128" s="829"/>
      <c r="AC128" s="829"/>
      <c r="AD128" s="829"/>
      <c r="AE128" s="830"/>
      <c r="AF128" s="831">
        <v>
234400</v>
      </c>
      <c r="AG128" s="829"/>
      <c r="AH128" s="829"/>
      <c r="AI128" s="829"/>
      <c r="AJ128" s="830"/>
      <c r="AK128" s="831">
        <v>
148361</v>
      </c>
      <c r="AL128" s="829"/>
      <c r="AM128" s="829"/>
      <c r="AN128" s="829"/>
      <c r="AO128" s="830"/>
      <c r="AP128" s="832"/>
      <c r="AQ128" s="833"/>
      <c r="AR128" s="833"/>
      <c r="AS128" s="833"/>
      <c r="AT128" s="834"/>
      <c r="AU128" s="228"/>
      <c r="AV128" s="228"/>
      <c r="AW128" s="228"/>
      <c r="AX128" s="835" t="s">
        <v>
497</v>
      </c>
      <c r="AY128" s="836"/>
      <c r="AZ128" s="836"/>
      <c r="BA128" s="836"/>
      <c r="BB128" s="836"/>
      <c r="BC128" s="836"/>
      <c r="BD128" s="836"/>
      <c r="BE128" s="837"/>
      <c r="BF128" s="814" t="s">
        <v>
244</v>
      </c>
      <c r="BG128" s="815"/>
      <c r="BH128" s="815"/>
      <c r="BI128" s="815"/>
      <c r="BJ128" s="815"/>
      <c r="BK128" s="815"/>
      <c r="BL128" s="838"/>
      <c r="BM128" s="814">
        <v>
12.73</v>
      </c>
      <c r="BN128" s="815"/>
      <c r="BO128" s="815"/>
      <c r="BP128" s="815"/>
      <c r="BQ128" s="815"/>
      <c r="BR128" s="815"/>
      <c r="BS128" s="838"/>
      <c r="BT128" s="814">
        <v>
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
498</v>
      </c>
      <c r="CQ128" s="758"/>
      <c r="CR128" s="758"/>
      <c r="CS128" s="758"/>
      <c r="CT128" s="758"/>
      <c r="CU128" s="758"/>
      <c r="CV128" s="758"/>
      <c r="CW128" s="758"/>
      <c r="CX128" s="758"/>
      <c r="CY128" s="758"/>
      <c r="CZ128" s="758"/>
      <c r="DA128" s="758"/>
      <c r="DB128" s="758"/>
      <c r="DC128" s="758"/>
      <c r="DD128" s="758"/>
      <c r="DE128" s="758"/>
      <c r="DF128" s="759"/>
      <c r="DG128" s="818">
        <v>
5909</v>
      </c>
      <c r="DH128" s="819"/>
      <c r="DI128" s="819"/>
      <c r="DJ128" s="819"/>
      <c r="DK128" s="819"/>
      <c r="DL128" s="819" t="s">
        <v>
499</v>
      </c>
      <c r="DM128" s="819"/>
      <c r="DN128" s="819"/>
      <c r="DO128" s="819"/>
      <c r="DP128" s="819"/>
      <c r="DQ128" s="819" t="s">
        <v>
443</v>
      </c>
      <c r="DR128" s="819"/>
      <c r="DS128" s="819"/>
      <c r="DT128" s="819"/>
      <c r="DU128" s="819"/>
      <c r="DV128" s="820" t="s">
        <v>
500</v>
      </c>
      <c r="DW128" s="820"/>
      <c r="DX128" s="820"/>
      <c r="DY128" s="820"/>
      <c r="DZ128" s="821"/>
    </row>
    <row r="129" spans="1:131" s="226" customFormat="1" ht="26.25" customHeight="1" x14ac:dyDescent="0.15">
      <c r="A129" s="802" t="s">
        <v>
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
501</v>
      </c>
      <c r="X129" s="805"/>
      <c r="Y129" s="805"/>
      <c r="Z129" s="806"/>
      <c r="AA129" s="807">
        <v>
14693718</v>
      </c>
      <c r="AB129" s="808"/>
      <c r="AC129" s="808"/>
      <c r="AD129" s="808"/>
      <c r="AE129" s="809"/>
      <c r="AF129" s="810">
        <v>
15046143</v>
      </c>
      <c r="AG129" s="808"/>
      <c r="AH129" s="808"/>
      <c r="AI129" s="808"/>
      <c r="AJ129" s="809"/>
      <c r="AK129" s="810">
        <v>
15602900</v>
      </c>
      <c r="AL129" s="808"/>
      <c r="AM129" s="808"/>
      <c r="AN129" s="808"/>
      <c r="AO129" s="809"/>
      <c r="AP129" s="811"/>
      <c r="AQ129" s="812"/>
      <c r="AR129" s="812"/>
      <c r="AS129" s="812"/>
      <c r="AT129" s="813"/>
      <c r="AU129" s="229"/>
      <c r="AV129" s="229"/>
      <c r="AW129" s="229"/>
      <c r="AX129" s="779" t="s">
        <v>
502</v>
      </c>
      <c r="AY129" s="780"/>
      <c r="AZ129" s="780"/>
      <c r="BA129" s="780"/>
      <c r="BB129" s="780"/>
      <c r="BC129" s="780"/>
      <c r="BD129" s="780"/>
      <c r="BE129" s="781"/>
      <c r="BF129" s="798" t="s">
        <v>
499</v>
      </c>
      <c r="BG129" s="799"/>
      <c r="BH129" s="799"/>
      <c r="BI129" s="799"/>
      <c r="BJ129" s="799"/>
      <c r="BK129" s="799"/>
      <c r="BL129" s="800"/>
      <c r="BM129" s="798">
        <v>
17.73</v>
      </c>
      <c r="BN129" s="799"/>
      <c r="BO129" s="799"/>
      <c r="BP129" s="799"/>
      <c r="BQ129" s="799"/>
      <c r="BR129" s="799"/>
      <c r="BS129" s="800"/>
      <c r="BT129" s="798">
        <v>
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
503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
504</v>
      </c>
      <c r="X130" s="805"/>
      <c r="Y130" s="805"/>
      <c r="Z130" s="806"/>
      <c r="AA130" s="807">
        <v>
2348337</v>
      </c>
      <c r="AB130" s="808"/>
      <c r="AC130" s="808"/>
      <c r="AD130" s="808"/>
      <c r="AE130" s="809"/>
      <c r="AF130" s="810">
        <v>
2302418</v>
      </c>
      <c r="AG130" s="808"/>
      <c r="AH130" s="808"/>
      <c r="AI130" s="808"/>
      <c r="AJ130" s="809"/>
      <c r="AK130" s="810">
        <v>
2281683</v>
      </c>
      <c r="AL130" s="808"/>
      <c r="AM130" s="808"/>
      <c r="AN130" s="808"/>
      <c r="AO130" s="809"/>
      <c r="AP130" s="811"/>
      <c r="AQ130" s="812"/>
      <c r="AR130" s="812"/>
      <c r="AS130" s="812"/>
      <c r="AT130" s="813"/>
      <c r="AU130" s="229"/>
      <c r="AV130" s="229"/>
      <c r="AW130" s="229"/>
      <c r="AX130" s="779" t="s">
        <v>
505</v>
      </c>
      <c r="AY130" s="780"/>
      <c r="AZ130" s="780"/>
      <c r="BA130" s="780"/>
      <c r="BB130" s="780"/>
      <c r="BC130" s="780"/>
      <c r="BD130" s="780"/>
      <c r="BE130" s="781"/>
      <c r="BF130" s="782">
        <v>
2.8</v>
      </c>
      <c r="BG130" s="783"/>
      <c r="BH130" s="783"/>
      <c r="BI130" s="783"/>
      <c r="BJ130" s="783"/>
      <c r="BK130" s="783"/>
      <c r="BL130" s="784"/>
      <c r="BM130" s="782">
        <v>
25</v>
      </c>
      <c r="BN130" s="783"/>
      <c r="BO130" s="783"/>
      <c r="BP130" s="783"/>
      <c r="BQ130" s="783"/>
      <c r="BR130" s="783"/>
      <c r="BS130" s="784"/>
      <c r="BT130" s="782">
        <v>
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
506</v>
      </c>
      <c r="X131" s="789"/>
      <c r="Y131" s="789"/>
      <c r="Z131" s="790"/>
      <c r="AA131" s="791">
        <v>
12345381</v>
      </c>
      <c r="AB131" s="792"/>
      <c r="AC131" s="792"/>
      <c r="AD131" s="792"/>
      <c r="AE131" s="793"/>
      <c r="AF131" s="794">
        <v>
12743725</v>
      </c>
      <c r="AG131" s="792"/>
      <c r="AH131" s="792"/>
      <c r="AI131" s="792"/>
      <c r="AJ131" s="793"/>
      <c r="AK131" s="794">
        <v>
13321217</v>
      </c>
      <c r="AL131" s="792"/>
      <c r="AM131" s="792"/>
      <c r="AN131" s="792"/>
      <c r="AO131" s="793"/>
      <c r="AP131" s="795"/>
      <c r="AQ131" s="796"/>
      <c r="AR131" s="796"/>
      <c r="AS131" s="796"/>
      <c r="AT131" s="797"/>
      <c r="AU131" s="229"/>
      <c r="AV131" s="229"/>
      <c r="AW131" s="229"/>
      <c r="AX131" s="757" t="s">
        <v>
507</v>
      </c>
      <c r="AY131" s="758"/>
      <c r="AZ131" s="758"/>
      <c r="BA131" s="758"/>
      <c r="BB131" s="758"/>
      <c r="BC131" s="758"/>
      <c r="BD131" s="758"/>
      <c r="BE131" s="759"/>
      <c r="BF131" s="760" t="s">
        <v>
508</v>
      </c>
      <c r="BG131" s="761"/>
      <c r="BH131" s="761"/>
      <c r="BI131" s="761"/>
      <c r="BJ131" s="761"/>
      <c r="BK131" s="761"/>
      <c r="BL131" s="762"/>
      <c r="BM131" s="760">
        <v>
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
509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
510</v>
      </c>
      <c r="W132" s="770"/>
      <c r="X132" s="770"/>
      <c r="Y132" s="770"/>
      <c r="Z132" s="771"/>
      <c r="AA132" s="772">
        <v>
1.6057665619999999</v>
      </c>
      <c r="AB132" s="773"/>
      <c r="AC132" s="773"/>
      <c r="AD132" s="773"/>
      <c r="AE132" s="774"/>
      <c r="AF132" s="775">
        <v>
3.158362253</v>
      </c>
      <c r="AG132" s="773"/>
      <c r="AH132" s="773"/>
      <c r="AI132" s="773"/>
      <c r="AJ132" s="774"/>
      <c r="AK132" s="775">
        <v>
3.8364888129999999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
511</v>
      </c>
      <c r="W133" s="749"/>
      <c r="X133" s="749"/>
      <c r="Y133" s="749"/>
      <c r="Z133" s="750"/>
      <c r="AA133" s="751">
        <v>
1.9</v>
      </c>
      <c r="AB133" s="752"/>
      <c r="AC133" s="752"/>
      <c r="AD133" s="752"/>
      <c r="AE133" s="753"/>
      <c r="AF133" s="751">
        <v>
2</v>
      </c>
      <c r="AG133" s="752"/>
      <c r="AH133" s="752"/>
      <c r="AI133" s="752"/>
      <c r="AJ133" s="753"/>
      <c r="AK133" s="751">
        <v>
2.8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i0ExbrGxTLO5wGsjnxGcWkjAu0aC/8WG7ZaWG0mMBX2Gg7fwVgkIwwPknz3X0zUvaubHSv7ksceKL9yS+H88w==" saltValue="pCms6ckS2DHIEDFDHEifNA==" spinCount="100000" sheet="1" objects="1" scenarios="1" formatRows="0"/>
  <mergeCells count="2035">
    <mergeCell ref="AK34:AO34"/>
    <mergeCell ref="AP34:AT34"/>
    <mergeCell ref="AU34:AY34"/>
    <mergeCell ref="AZ34:BD34"/>
    <mergeCell ref="AU33:AY33"/>
    <mergeCell ref="AZ33:BD33"/>
    <mergeCell ref="AK33:AO33"/>
    <mergeCell ref="AP33:AT33"/>
    <mergeCell ref="AK32:AO32"/>
    <mergeCell ref="AP32:AT32"/>
    <mergeCell ref="AU32:AY32"/>
    <mergeCell ref="AZ32:BD32"/>
    <mergeCell ref="AK31:AO31"/>
    <mergeCell ref="AP31:AT31"/>
    <mergeCell ref="AU31:AY31"/>
    <mergeCell ref="AZ31:BD31"/>
    <mergeCell ref="A2:BI2"/>
    <mergeCell ref="AK12:AO12"/>
    <mergeCell ref="AP12:AT12"/>
    <mergeCell ref="AU12:AY12"/>
    <mergeCell ref="AK15:AO15"/>
    <mergeCell ref="AP15:AT15"/>
    <mergeCell ref="AU15:AY15"/>
    <mergeCell ref="AK18:AO18"/>
    <mergeCell ref="AP18:AT18"/>
    <mergeCell ref="AU18:AY18"/>
    <mergeCell ref="AK21:AO21"/>
    <mergeCell ref="AP21:AT21"/>
    <mergeCell ref="AU21:AY21"/>
    <mergeCell ref="AK28:AO28"/>
    <mergeCell ref="AP28:AT28"/>
    <mergeCell ref="AU28:AY28"/>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30:DZ30"/>
    <mergeCell ref="B31:P31"/>
    <mergeCell ref="Q31:U31"/>
    <mergeCell ref="V31:Z31"/>
    <mergeCell ref="AA31:AE31"/>
    <mergeCell ref="AF31:AJ31"/>
    <mergeCell ref="CR30:CV30"/>
    <mergeCell ref="CW30:DA30"/>
    <mergeCell ref="DB30:DF30"/>
    <mergeCell ref="DG30:DK30"/>
    <mergeCell ref="DL30:DP30"/>
    <mergeCell ref="DQ30:DU30"/>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DL32:DP32"/>
    <mergeCell ref="DQ32:DU32"/>
    <mergeCell ref="DV32:DZ32"/>
    <mergeCell ref="DV31:DZ31"/>
    <mergeCell ref="B33:P33"/>
    <mergeCell ref="Q33:U33"/>
    <mergeCell ref="V33:Z33"/>
    <mergeCell ref="AA33:AE33"/>
    <mergeCell ref="AF33:AJ33"/>
    <mergeCell ref="CH32:CL32"/>
    <mergeCell ref="CM32:CQ32"/>
    <mergeCell ref="CR32:CV32"/>
    <mergeCell ref="CW32:DA32"/>
    <mergeCell ref="DB32:DF32"/>
    <mergeCell ref="DG32:DK32"/>
    <mergeCell ref="BE32:BI32"/>
    <mergeCell ref="BS32:CG32"/>
    <mergeCell ref="DB31:DF31"/>
    <mergeCell ref="DG31:DK31"/>
    <mergeCell ref="DL31:DP31"/>
    <mergeCell ref="DQ31:DU31"/>
    <mergeCell ref="B32:P32"/>
    <mergeCell ref="Q32:U32"/>
    <mergeCell ref="V32:Z32"/>
    <mergeCell ref="AA32:AE32"/>
    <mergeCell ref="AF32:AJ32"/>
    <mergeCell ref="BE31:BI31"/>
    <mergeCell ref="BS31:CG31"/>
    <mergeCell ref="CH31:CL31"/>
    <mergeCell ref="CM31:CQ31"/>
    <mergeCell ref="CR31:CV31"/>
    <mergeCell ref="CW31:DA31"/>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CR33:CV33"/>
    <mergeCell ref="CW33:DA33"/>
    <mergeCell ref="DB33:DF33"/>
    <mergeCell ref="DG33:DK33"/>
    <mergeCell ref="DL33:DP33"/>
    <mergeCell ref="DQ33:DU33"/>
    <mergeCell ref="BE33:BI33"/>
    <mergeCell ref="BS33:CG33"/>
    <mergeCell ref="CH33:CL33"/>
    <mergeCell ref="CM33:CQ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rintOptions horizontalCentered="1"/>
  <pageMargins left="0" right="0" top="0.19685039370078741" bottom="0" header="0" footer="0"/>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 zoomScale="70" zoomScaleNormal="85" zoomScaleSheetLayoutView="70" workbookViewId="0">
      <selection activeCell="C27" sqref="C2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
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3"/>
  <printOptions horizontalCentered="1"/>
  <pageMargins left="0" right="0" top="0.19685039370078741" bottom="0" header="0" footer="0"/>
  <headerFooter alignWithMargins="0">
    <oddFooter>
&amp;C&amp;P/&amp;N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64" zoomScale="70" zoomScaleNormal="70" zoomScaleSheetLayoutView="55" workbookViewId="0">
      <selection activeCell="L44" sqref="L4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1jUdlkk1CIKFzDnR9zx4kSvZcb7t4FsLATsu/k5MHyVeWWZi8zdt3E4ULkLUodQg0vaqu6aavBio8rgsmgKg==" saltValue="uxSMZf6uEj8kRtnZA3qVWw==" spinCount="100000" sheet="1" objects="1" scenarios="1"/>
  <dataConsolidate/>
  <phoneticPr fontId="3"/>
  <printOptions horizontalCentered="1"/>
  <pageMargins left="0" right="0" top="0.19685039370078741"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L44" sqref="L4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
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
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0" t="s">
        <v>
515</v>
      </c>
      <c r="AP7" s="268"/>
      <c r="AQ7" s="269" t="s">
        <v>
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1"/>
      <c r="AP8" s="274" t="s">
        <v>
517</v>
      </c>
      <c r="AQ8" s="275" t="s">
        <v>
518</v>
      </c>
      <c r="AR8" s="276" t="s">
        <v>
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2" t="s">
        <v>
520</v>
      </c>
      <c r="AL9" s="1163"/>
      <c r="AM9" s="1163"/>
      <c r="AN9" s="1164"/>
      <c r="AO9" s="277">
        <v>
4948869</v>
      </c>
      <c r="AP9" s="277">
        <v>
100513</v>
      </c>
      <c r="AQ9" s="278">
        <v>
104625</v>
      </c>
      <c r="AR9" s="279">
        <v>
-3.9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2" t="s">
        <v>
521</v>
      </c>
      <c r="AL10" s="1163"/>
      <c r="AM10" s="1163"/>
      <c r="AN10" s="1164"/>
      <c r="AO10" s="280">
        <v>
1397</v>
      </c>
      <c r="AP10" s="280">
        <v>
28</v>
      </c>
      <c r="AQ10" s="281">
        <v>
9752</v>
      </c>
      <c r="AR10" s="282">
        <v>
-99.7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2" t="s">
        <v>
522</v>
      </c>
      <c r="AL11" s="1163"/>
      <c r="AM11" s="1163"/>
      <c r="AN11" s="1164"/>
      <c r="AO11" s="280">
        <v>
8811</v>
      </c>
      <c r="AP11" s="280">
        <v>
179</v>
      </c>
      <c r="AQ11" s="281">
        <v>
1608</v>
      </c>
      <c r="AR11" s="282">
        <v>
-88.9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2" t="s">
        <v>
523</v>
      </c>
      <c r="AL12" s="1163"/>
      <c r="AM12" s="1163"/>
      <c r="AN12" s="1164"/>
      <c r="AO12" s="280" t="s">
        <v>
524</v>
      </c>
      <c r="AP12" s="280" t="s">
        <v>
524</v>
      </c>
      <c r="AQ12" s="281">
        <v>
4</v>
      </c>
      <c r="AR12" s="282" t="s">
        <v>
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2" t="s">
        <v>
525</v>
      </c>
      <c r="AL13" s="1163"/>
      <c r="AM13" s="1163"/>
      <c r="AN13" s="1164"/>
      <c r="AO13" s="280">
        <v>
204232</v>
      </c>
      <c r="AP13" s="280">
        <v>
4148</v>
      </c>
      <c r="AQ13" s="281">
        <v>
4175</v>
      </c>
      <c r="AR13" s="282">
        <v>
-0.6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2" t="s">
        <v>
526</v>
      </c>
      <c r="AL14" s="1163"/>
      <c r="AM14" s="1163"/>
      <c r="AN14" s="1164"/>
      <c r="AO14" s="280">
        <v>
70000</v>
      </c>
      <c r="AP14" s="280">
        <v>
1422</v>
      </c>
      <c r="AQ14" s="281">
        <v>
2340</v>
      </c>
      <c r="AR14" s="282">
        <v>
-39.200000000000003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5" t="s">
        <v>
527</v>
      </c>
      <c r="AL15" s="1166"/>
      <c r="AM15" s="1166"/>
      <c r="AN15" s="1167"/>
      <c r="AO15" s="280">
        <v>
-315699</v>
      </c>
      <c r="AP15" s="280">
        <v>
-6412</v>
      </c>
      <c r="AQ15" s="281">
        <v>
-8060</v>
      </c>
      <c r="AR15" s="282">
        <v>
-20.399999999999999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5" t="s">
        <v>
189</v>
      </c>
      <c r="AL16" s="1166"/>
      <c r="AM16" s="1166"/>
      <c r="AN16" s="1167"/>
      <c r="AO16" s="280">
        <v>
4917610</v>
      </c>
      <c r="AP16" s="280">
        <v>
99878</v>
      </c>
      <c r="AQ16" s="281">
        <v>
114444</v>
      </c>
      <c r="AR16" s="282">
        <v>
-12.7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
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
529</v>
      </c>
      <c r="AP20" s="289" t="s">
        <v>
530</v>
      </c>
      <c r="AQ20" s="290" t="s">
        <v>
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8" t="s">
        <v>
532</v>
      </c>
      <c r="AL21" s="1169"/>
      <c r="AM21" s="1169"/>
      <c r="AN21" s="1170"/>
      <c r="AO21" s="293">
        <v>
10.4</v>
      </c>
      <c r="AP21" s="294">
        <v>
10.6</v>
      </c>
      <c r="AQ21" s="295">
        <v>
-0.2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8" t="s">
        <v>
533</v>
      </c>
      <c r="AL22" s="1169"/>
      <c r="AM22" s="1169"/>
      <c r="AN22" s="1170"/>
      <c r="AO22" s="298">
        <v>
97.1</v>
      </c>
      <c r="AP22" s="299">
        <v>
97.5</v>
      </c>
      <c r="AQ22" s="300">
        <v>
-0.4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1" t="s">
        <v>
534</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63"/>
    </row>
    <row r="27" spans="1:46" x14ac:dyDescent="0.15">
      <c r="A27" s="305"/>
      <c r="AO27" s="258"/>
      <c r="AP27" s="258"/>
      <c r="AQ27" s="258"/>
      <c r="AR27" s="258"/>
      <c r="AS27" s="258"/>
      <c r="AT27" s="258"/>
    </row>
    <row r="28" spans="1:46" ht="17.25" x14ac:dyDescent="0.15">
      <c r="A28" s="259" t="s">
        <v>
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
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0" t="s">
        <v>
515</v>
      </c>
      <c r="AP30" s="268"/>
      <c r="AQ30" s="269" t="s">
        <v>
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1"/>
      <c r="AP31" s="274" t="s">
        <v>
517</v>
      </c>
      <c r="AQ31" s="275" t="s">
        <v>
518</v>
      </c>
      <c r="AR31" s="276" t="s">
        <v>
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2" t="s">
        <v>
537</v>
      </c>
      <c r="AL32" s="1153"/>
      <c r="AM32" s="1153"/>
      <c r="AN32" s="1154"/>
      <c r="AO32" s="308">
        <v>
2248447</v>
      </c>
      <c r="AP32" s="308">
        <v>
45667</v>
      </c>
      <c r="AQ32" s="309">
        <v>
72468</v>
      </c>
      <c r="AR32" s="310">
        <v>
-37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2" t="s">
        <v>
538</v>
      </c>
      <c r="AL33" s="1153"/>
      <c r="AM33" s="1153"/>
      <c r="AN33" s="1154"/>
      <c r="AO33" s="308" t="s">
        <v>
524</v>
      </c>
      <c r="AP33" s="308" t="s">
        <v>
524</v>
      </c>
      <c r="AQ33" s="309" t="s">
        <v>
524</v>
      </c>
      <c r="AR33" s="310" t="s">
        <v>
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2" t="s">
        <v>
539</v>
      </c>
      <c r="AL34" s="1153"/>
      <c r="AM34" s="1153"/>
      <c r="AN34" s="1154"/>
      <c r="AO34" s="308" t="s">
        <v>
524</v>
      </c>
      <c r="AP34" s="308" t="s">
        <v>
524</v>
      </c>
      <c r="AQ34" s="309">
        <v>
1</v>
      </c>
      <c r="AR34" s="310" t="s">
        <v>
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2" t="s">
        <v>
540</v>
      </c>
      <c r="AL35" s="1153"/>
      <c r="AM35" s="1153"/>
      <c r="AN35" s="1154"/>
      <c r="AO35" s="308">
        <v>
692662</v>
      </c>
      <c r="AP35" s="308">
        <v>
14068</v>
      </c>
      <c r="AQ35" s="309">
        <v>
17710</v>
      </c>
      <c r="AR35" s="310">
        <v>
-20.6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2" t="s">
        <v>
541</v>
      </c>
      <c r="AL36" s="1153"/>
      <c r="AM36" s="1153"/>
      <c r="AN36" s="1154"/>
      <c r="AO36" s="308" t="s">
        <v>
524</v>
      </c>
      <c r="AP36" s="308" t="s">
        <v>
524</v>
      </c>
      <c r="AQ36" s="309">
        <v>
2475</v>
      </c>
      <c r="AR36" s="310" t="s">
        <v>
524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2" t="s">
        <v>
542</v>
      </c>
      <c r="AL37" s="1153"/>
      <c r="AM37" s="1153"/>
      <c r="AN37" s="1154"/>
      <c r="AO37" s="308" t="s">
        <v>
524</v>
      </c>
      <c r="AP37" s="308" t="s">
        <v>
524</v>
      </c>
      <c r="AQ37" s="309">
        <v>
637</v>
      </c>
      <c r="AR37" s="310" t="s">
        <v>
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5" t="s">
        <v>
543</v>
      </c>
      <c r="AL38" s="1156"/>
      <c r="AM38" s="1156"/>
      <c r="AN38" s="1157"/>
      <c r="AO38" s="311">
        <v>
2</v>
      </c>
      <c r="AP38" s="311">
        <v>
0</v>
      </c>
      <c r="AQ38" s="312">
        <v>
2</v>
      </c>
      <c r="AR38" s="300">
        <v>
-100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5" t="s">
        <v>
544</v>
      </c>
      <c r="AL39" s="1156"/>
      <c r="AM39" s="1156"/>
      <c r="AN39" s="1157"/>
      <c r="AO39" s="308">
        <v>
-148361</v>
      </c>
      <c r="AP39" s="308">
        <v>
-3013</v>
      </c>
      <c r="AQ39" s="309">
        <v>
-3769</v>
      </c>
      <c r="AR39" s="310">
        <v>
-20.100000000000001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2" t="s">
        <v>
545</v>
      </c>
      <c r="AL40" s="1153"/>
      <c r="AM40" s="1153"/>
      <c r="AN40" s="1154"/>
      <c r="AO40" s="308">
        <v>
-2281683</v>
      </c>
      <c r="AP40" s="308">
        <v>
-46342</v>
      </c>
      <c r="AQ40" s="309">
        <v>
-62733</v>
      </c>
      <c r="AR40" s="310">
        <v>
-26.1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8" t="s">
        <v>
301</v>
      </c>
      <c r="AL41" s="1159"/>
      <c r="AM41" s="1159"/>
      <c r="AN41" s="1160"/>
      <c r="AO41" s="308">
        <v>
511067</v>
      </c>
      <c r="AP41" s="308">
        <v>
10380</v>
      </c>
      <c r="AQ41" s="309">
        <v>
26792</v>
      </c>
      <c r="AR41" s="310">
        <v>
-61.3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
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
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
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5" t="s">
        <v>
515</v>
      </c>
      <c r="AN49" s="1147" t="s">
        <v>
549</v>
      </c>
      <c r="AO49" s="1148"/>
      <c r="AP49" s="1148"/>
      <c r="AQ49" s="1148"/>
      <c r="AR49" s="114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6"/>
      <c r="AN50" s="324" t="s">
        <v>
550</v>
      </c>
      <c r="AO50" s="325" t="s">
        <v>
551</v>
      </c>
      <c r="AP50" s="326" t="s">
        <v>
552</v>
      </c>
      <c r="AQ50" s="327" t="s">
        <v>
553</v>
      </c>
      <c r="AR50" s="328" t="s">
        <v>
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
555</v>
      </c>
      <c r="AL51" s="321"/>
      <c r="AM51" s="329">
        <v>
3015352</v>
      </c>
      <c r="AN51" s="330">
        <v>
56872</v>
      </c>
      <c r="AO51" s="331">
        <v>
50.6</v>
      </c>
      <c r="AP51" s="332">
        <v>
70615</v>
      </c>
      <c r="AQ51" s="333">
        <v>
4.9000000000000004</v>
      </c>
      <c r="AR51" s="334">
        <v>
45.7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
556</v>
      </c>
      <c r="AM52" s="337">
        <v>
1977851</v>
      </c>
      <c r="AN52" s="338">
        <v>
37304</v>
      </c>
      <c r="AO52" s="339">
        <v>
39.700000000000003</v>
      </c>
      <c r="AP52" s="340">
        <v>
37382</v>
      </c>
      <c r="AQ52" s="341">
        <v>
-1.9</v>
      </c>
      <c r="AR52" s="342">
        <v>
41.6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
557</v>
      </c>
      <c r="AL53" s="321"/>
      <c r="AM53" s="329">
        <v>
3585299</v>
      </c>
      <c r="AN53" s="330">
        <v>
68902</v>
      </c>
      <c r="AO53" s="331">
        <v>
21.2</v>
      </c>
      <c r="AP53" s="332">
        <v>
69185</v>
      </c>
      <c r="AQ53" s="333">
        <v>
-2</v>
      </c>
      <c r="AR53" s="334">
        <v>
23.2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
556</v>
      </c>
      <c r="AM54" s="337">
        <v>
2698023</v>
      </c>
      <c r="AN54" s="338">
        <v>
51850</v>
      </c>
      <c r="AO54" s="339">
        <v>
39</v>
      </c>
      <c r="AP54" s="340">
        <v>
38519</v>
      </c>
      <c r="AQ54" s="341">
        <v>
3</v>
      </c>
      <c r="AR54" s="342">
        <v>
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
558</v>
      </c>
      <c r="AL55" s="321"/>
      <c r="AM55" s="329">
        <v>
4089251</v>
      </c>
      <c r="AN55" s="330">
        <v>
80006</v>
      </c>
      <c r="AO55" s="331">
        <v>
16.100000000000001</v>
      </c>
      <c r="AP55" s="332">
        <v>
70166</v>
      </c>
      <c r="AQ55" s="333">
        <v>
1.4</v>
      </c>
      <c r="AR55" s="334">
        <v>
14.7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
556</v>
      </c>
      <c r="AM56" s="337">
        <v>
1588471</v>
      </c>
      <c r="AN56" s="338">
        <v>
31078</v>
      </c>
      <c r="AO56" s="339">
        <v>
-40.1</v>
      </c>
      <c r="AP56" s="340">
        <v>
36115</v>
      </c>
      <c r="AQ56" s="341">
        <v>
-6.2</v>
      </c>
      <c r="AR56" s="342">
        <v>
-33.9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
559</v>
      </c>
      <c r="AL57" s="321"/>
      <c r="AM57" s="329">
        <v>
4572517</v>
      </c>
      <c r="AN57" s="330">
        <v>
90945</v>
      </c>
      <c r="AO57" s="331">
        <v>
13.7</v>
      </c>
      <c r="AP57" s="332">
        <v>
92632</v>
      </c>
      <c r="AQ57" s="333">
        <v>
32</v>
      </c>
      <c r="AR57" s="334">
        <v>
-18.3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
556</v>
      </c>
      <c r="AM58" s="337">
        <v>
2031156</v>
      </c>
      <c r="AN58" s="338">
        <v>
40399</v>
      </c>
      <c r="AO58" s="339">
        <v>
30</v>
      </c>
      <c r="AP58" s="340">
        <v>
47978</v>
      </c>
      <c r="AQ58" s="341">
        <v>
32.799999999999997</v>
      </c>
      <c r="AR58" s="342">
        <v>
-2.8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
560</v>
      </c>
      <c r="AL59" s="321"/>
      <c r="AM59" s="329">
        <v>
3123195</v>
      </c>
      <c r="AN59" s="330">
        <v>
63433</v>
      </c>
      <c r="AO59" s="331">
        <v>
-30.3</v>
      </c>
      <c r="AP59" s="332">
        <v>
96469</v>
      </c>
      <c r="AQ59" s="333">
        <v>
4.0999999999999996</v>
      </c>
      <c r="AR59" s="334">
        <v>
-34.4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
556</v>
      </c>
      <c r="AM60" s="337">
        <v>
1461792</v>
      </c>
      <c r="AN60" s="338">
        <v>
29689</v>
      </c>
      <c r="AO60" s="339">
        <v>
-26.5</v>
      </c>
      <c r="AP60" s="340">
        <v>
49775</v>
      </c>
      <c r="AQ60" s="341">
        <v>
3.7</v>
      </c>
      <c r="AR60" s="342">
        <v>
-30.2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
561</v>
      </c>
      <c r="AL61" s="343"/>
      <c r="AM61" s="344">
        <v>
3677123</v>
      </c>
      <c r="AN61" s="345">
        <v>
72032</v>
      </c>
      <c r="AO61" s="346">
        <v>
14.3</v>
      </c>
      <c r="AP61" s="347">
        <v>
79813</v>
      </c>
      <c r="AQ61" s="348">
        <v>
8.1</v>
      </c>
      <c r="AR61" s="334">
        <v>
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
556</v>
      </c>
      <c r="AM62" s="337">
        <v>
1951459</v>
      </c>
      <c r="AN62" s="338">
        <v>
38064</v>
      </c>
      <c r="AO62" s="339">
        <v>
8.4</v>
      </c>
      <c r="AP62" s="340">
        <v>
41954</v>
      </c>
      <c r="AQ62" s="341">
        <v>
6.3</v>
      </c>
      <c r="AR62" s="342">
        <v>
2.1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QIiL9Q/xkbESkYo/iGfi+dimo6TQqVb4CVUR0J2C9iCCICwippx9/VC3IkxXB2iK4fHEf3YoMkR+n4KXMKAdg==" saltValue="+gYSE3QmcCUHTswdVY+H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 right="0" top="0.19685039370078741" bottom="0" header="0"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55" zoomScale="55" zoomScaleNormal="55" zoomScaleSheetLayoutView="55" workbookViewId="0">
      <selection activeCell="L44" sqref="L4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
563</v>
      </c>
    </row>
    <row r="121" spans="125:125" ht="13.5" hidden="1" customHeight="1" x14ac:dyDescent="0.15">
      <c r="DU121" s="255"/>
    </row>
  </sheetData>
  <sheetProtection algorithmName="SHA-512" hashValue="UkTcyYTMrVRAiL190asKQmEnZtLkVYltjSZymduG/AlVfmKPwNHKVuAwRSr5Eemc+8vz9DUXqBizFWJS48/1rQ==" saltValue="JtMpdFge1lEme40bt2aphg==" spinCount="100000" sheet="1" objects="1" scenarios="1"/>
  <dataConsolidate/>
  <phoneticPr fontId="3"/>
  <printOptions horizontalCentered="1"/>
  <pageMargins left="0" right="0" top="0.19685039370078741" bottom="0" header="0"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P55" sqref="AP55"/>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
564</v>
      </c>
    </row>
  </sheetData>
  <sheetProtection algorithmName="SHA-512" hashValue="inSrGy68Dv5tsX68m5YSb9ZLOFuchm8qcmy2KRvQMTR4PfEAnzCXjCfM9/v9F+d8Z62uY3sp18dBS6z3urzChw==" saltValue="gUFJKPdKLO76d5lVey/I7Q==" spinCount="100000" sheet="1" objects="1" scenarios="1"/>
  <dataConsolidate/>
  <phoneticPr fontId="3"/>
  <printOptions horizontalCentered="1"/>
  <pageMargins left="0" right="0" top="0.19685039370078741" bottom="0" header="0"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565</v>
      </c>
      <c r="G46" s="8" t="s">
        <v>
566</v>
      </c>
      <c r="H46" s="8" t="s">
        <v>
567</v>
      </c>
      <c r="I46" s="8" t="s">
        <v>
568</v>
      </c>
      <c r="J46" s="9" t="s">
        <v>
569</v>
      </c>
    </row>
    <row r="47" spans="2:10" ht="57.75" customHeight="1" x14ac:dyDescent="0.15">
      <c r="B47" s="10"/>
      <c r="C47" s="1171" t="s">
        <v>
3</v>
      </c>
      <c r="D47" s="1171"/>
      <c r="E47" s="1172"/>
      <c r="F47" s="11">
        <v>
36.520000000000003</v>
      </c>
      <c r="G47" s="12">
        <v>
32.770000000000003</v>
      </c>
      <c r="H47" s="12">
        <v>
28.01</v>
      </c>
      <c r="I47" s="12">
        <v>
31.07</v>
      </c>
      <c r="J47" s="13">
        <v>
35.75</v>
      </c>
    </row>
    <row r="48" spans="2:10" ht="57.75" customHeight="1" x14ac:dyDescent="0.15">
      <c r="B48" s="14"/>
      <c r="C48" s="1173" t="s">
        <v>
4</v>
      </c>
      <c r="D48" s="1173"/>
      <c r="E48" s="1174"/>
      <c r="F48" s="15">
        <v>
3.99</v>
      </c>
      <c r="G48" s="16">
        <v>
4.13</v>
      </c>
      <c r="H48" s="16">
        <v>
7.59</v>
      </c>
      <c r="I48" s="16">
        <v>
8.69</v>
      </c>
      <c r="J48" s="17">
        <v>
9.77</v>
      </c>
    </row>
    <row r="49" spans="2:10" ht="57.75" customHeight="1" thickBot="1" x14ac:dyDescent="0.2">
      <c r="B49" s="18"/>
      <c r="C49" s="1175" t="s">
        <v>
5</v>
      </c>
      <c r="D49" s="1175"/>
      <c r="E49" s="1176"/>
      <c r="F49" s="19" t="s">
        <v>
570</v>
      </c>
      <c r="G49" s="20" t="s">
        <v>
571</v>
      </c>
      <c r="H49" s="20" t="s">
        <v>
572</v>
      </c>
      <c r="I49" s="20">
        <v>
5</v>
      </c>
      <c r="J49" s="21">
        <v>
7.18</v>
      </c>
    </row>
    <row r="50" spans="2:10" x14ac:dyDescent="0.15"/>
  </sheetData>
  <sheetProtection algorithmName="SHA-512" hashValue="VngZnUnygg5qMLUd1Hl/bDqTeo8ZY/ARVvY3p6/sxnxkASxI3xJzFAG1E1ED5bg86pucoceFFV9TY9SZzEA00g==" saltValue="0S0pyr4aTgpgl6+utzDNCQ=="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2023-03-16T06:42:43Z</cp:lastPrinted>
  <dcterms:created xsi:type="dcterms:W3CDTF">2023-02-20T04:11:33Z</dcterms:created>
  <dcterms:modified xsi:type="dcterms:W3CDTF">2023-03-20T01:19:07Z</dcterms:modified>
  <cp:category/>
</cp:coreProperties>
</file>